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Таня\Desktop\"/>
    </mc:Choice>
  </mc:AlternateContent>
  <bookViews>
    <workbookView xWindow="0" yWindow="0" windowWidth="24000" windowHeight="9135"/>
  </bookViews>
  <sheets>
    <sheet name="Бизнес-план " sheetId="1" r:id="rId1"/>
  </sheets>
  <definedNames>
    <definedName name="ggg">#REF!</definedName>
    <definedName name="jk">#REF!</definedName>
    <definedName name="Доставка">#REF!</definedName>
    <definedName name="Доставка_1">#REF!</definedName>
    <definedName name="Доставка_2">#REF!</definedName>
    <definedName name="Доставка_3">#REF!</definedName>
    <definedName name="КАЛЬКУЛЯЦИЯ_ЯНВАРЬ">#REF!</definedName>
    <definedName name="курьеры">#REF!</definedName>
    <definedName name="недост">#REF!</definedName>
    <definedName name="Новая">#REF!</definedName>
    <definedName name="отчет">#REF!</definedName>
    <definedName name="себестоимость">#REF!</definedName>
    <definedName name="февраль">#REF!</definedName>
    <definedName name="Часы">#REF!</definedName>
    <definedName name="Часы_1">#REF!</definedName>
    <definedName name="Часы_2">#REF!</definedName>
    <definedName name="Часы_3">#REF!</definedName>
    <definedName name="Часы_4">#REF!</definedName>
    <definedName name="Часы_5">#REF!</definedName>
    <definedName name="Часы_6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" i="1" l="1"/>
  <c r="M7" i="1"/>
  <c r="P21" i="1" l="1"/>
  <c r="P22" i="1"/>
  <c r="P23" i="1"/>
  <c r="L7" i="1"/>
  <c r="N7" i="1"/>
  <c r="K7" i="1"/>
  <c r="G7" i="1"/>
  <c r="D7" i="1" l="1"/>
  <c r="D10" i="1" s="1"/>
  <c r="D18" i="1"/>
  <c r="D25" i="1"/>
  <c r="E7" i="1"/>
  <c r="E10" i="1" s="1"/>
  <c r="E18" i="1"/>
  <c r="E25" i="1"/>
  <c r="F7" i="1"/>
  <c r="F10" i="1" s="1"/>
  <c r="F16" i="1"/>
  <c r="G16" i="1" s="1"/>
  <c r="H16" i="1" s="1"/>
  <c r="I16" i="1" s="1"/>
  <c r="J16" i="1" s="1"/>
  <c r="K16" i="1" s="1"/>
  <c r="L16" i="1" s="1"/>
  <c r="F18" i="1"/>
  <c r="F25" i="1"/>
  <c r="G10" i="1"/>
  <c r="G18" i="1"/>
  <c r="G25" i="1"/>
  <c r="H7" i="1"/>
  <c r="H10" i="1" s="1"/>
  <c r="H18" i="1"/>
  <c r="H25" i="1"/>
  <c r="I10" i="1"/>
  <c r="I18" i="1"/>
  <c r="I25" i="1"/>
  <c r="J7" i="1"/>
  <c r="J10" i="1" s="1"/>
  <c r="J18" i="1"/>
  <c r="J25" i="1"/>
  <c r="K10" i="1"/>
  <c r="K18" i="1"/>
  <c r="K25" i="1"/>
  <c r="L10" i="1"/>
  <c r="L18" i="1"/>
  <c r="L25" i="1"/>
  <c r="M10" i="1"/>
  <c r="M18" i="1"/>
  <c r="M25" i="1"/>
  <c r="N10" i="1"/>
  <c r="N16" i="1"/>
  <c r="O16" i="1" s="1"/>
  <c r="N18" i="1"/>
  <c r="N25" i="1"/>
  <c r="O7" i="1"/>
  <c r="O10" i="1" s="1"/>
  <c r="O18" i="1"/>
  <c r="O25" i="1"/>
  <c r="P42" i="1"/>
  <c r="P41" i="1"/>
  <c r="P37" i="1"/>
  <c r="P36" i="1"/>
  <c r="P35" i="1"/>
  <c r="P33" i="1"/>
  <c r="P32" i="1"/>
  <c r="P31" i="1"/>
  <c r="P30" i="1"/>
  <c r="P29" i="1"/>
  <c r="P28" i="1"/>
  <c r="P27" i="1"/>
  <c r="P26" i="1"/>
  <c r="P24" i="1"/>
  <c r="P20" i="1"/>
  <c r="P19" i="1"/>
  <c r="P17" i="1"/>
  <c r="P13" i="1"/>
  <c r="D9" i="1"/>
  <c r="E9" i="1"/>
  <c r="F9" i="1"/>
  <c r="G9" i="1"/>
  <c r="H9" i="1"/>
  <c r="I9" i="1"/>
  <c r="J9" i="1"/>
  <c r="K9" i="1"/>
  <c r="L9" i="1"/>
  <c r="M9" i="1"/>
  <c r="N9" i="1"/>
  <c r="O9" i="1"/>
  <c r="P8" i="1"/>
  <c r="B8" i="1"/>
  <c r="B7" i="1"/>
  <c r="P6" i="1"/>
  <c r="B6" i="1"/>
  <c r="I38" i="1" l="1"/>
  <c r="I43" i="1"/>
  <c r="I39" i="1"/>
  <c r="G38" i="1"/>
  <c r="G43" i="1"/>
  <c r="G39" i="1"/>
  <c r="K38" i="1"/>
  <c r="K43" i="1"/>
  <c r="K40" i="1" s="1"/>
  <c r="K39" i="1"/>
  <c r="M38" i="1"/>
  <c r="M43" i="1"/>
  <c r="M39" i="1"/>
  <c r="H38" i="1"/>
  <c r="H43" i="1"/>
  <c r="H40" i="1" s="1"/>
  <c r="H39" i="1"/>
  <c r="E43" i="1"/>
  <c r="E39" i="1"/>
  <c r="E38" i="1"/>
  <c r="E34" i="1" s="1"/>
  <c r="J38" i="1"/>
  <c r="J43" i="1"/>
  <c r="J40" i="1" s="1"/>
  <c r="J39" i="1"/>
  <c r="L38" i="1"/>
  <c r="L43" i="1"/>
  <c r="L39" i="1"/>
  <c r="O38" i="1"/>
  <c r="O43" i="1"/>
  <c r="O40" i="1" s="1"/>
  <c r="O39" i="1"/>
  <c r="N38" i="1"/>
  <c r="N43" i="1"/>
  <c r="N39" i="1"/>
  <c r="F38" i="1"/>
  <c r="F43" i="1"/>
  <c r="F40" i="1" s="1"/>
  <c r="F39" i="1"/>
  <c r="D39" i="1"/>
  <c r="D43" i="1"/>
  <c r="D38" i="1"/>
  <c r="P25" i="1"/>
  <c r="M14" i="1"/>
  <c r="M40" i="1"/>
  <c r="L40" i="1"/>
  <c r="L14" i="1"/>
  <c r="K14" i="1"/>
  <c r="K12" i="1" s="1"/>
  <c r="J47" i="1"/>
  <c r="J14" i="1"/>
  <c r="J12" i="1" s="1"/>
  <c r="I14" i="1"/>
  <c r="I40" i="1"/>
  <c r="H47" i="1"/>
  <c r="H14" i="1"/>
  <c r="H12" i="1" s="1"/>
  <c r="G14" i="1"/>
  <c r="G40" i="1"/>
  <c r="F14" i="1"/>
  <c r="F12" i="1" s="1"/>
  <c r="N14" i="1"/>
  <c r="N12" i="1" s="1"/>
  <c r="N40" i="1"/>
  <c r="O14" i="1"/>
  <c r="O12" i="1" s="1"/>
  <c r="E14" i="1"/>
  <c r="E12" i="1" s="1"/>
  <c r="E40" i="1"/>
  <c r="D47" i="1"/>
  <c r="D14" i="1"/>
  <c r="E47" i="1"/>
  <c r="E45" i="1"/>
  <c r="G47" i="1"/>
  <c r="G46" i="1"/>
  <c r="G52" i="1"/>
  <c r="G45" i="1"/>
  <c r="L47" i="1"/>
  <c r="L46" i="1"/>
  <c r="I47" i="1"/>
  <c r="I46" i="1"/>
  <c r="I52" i="1"/>
  <c r="I45" i="1"/>
  <c r="N47" i="1"/>
  <c r="P15" i="1"/>
  <c r="P16" i="1"/>
  <c r="H46" i="1"/>
  <c r="H45" i="1"/>
  <c r="H52" i="1"/>
  <c r="N46" i="1"/>
  <c r="N45" i="1"/>
  <c r="N52" i="1"/>
  <c r="O47" i="1"/>
  <c r="O46" i="1"/>
  <c r="O52" i="1"/>
  <c r="O45" i="1"/>
  <c r="M47" i="1"/>
  <c r="M52" i="1"/>
  <c r="M45" i="1"/>
  <c r="M46" i="1"/>
  <c r="P7" i="1"/>
  <c r="L45" i="1"/>
  <c r="L52" i="1"/>
  <c r="K47" i="1"/>
  <c r="K46" i="1"/>
  <c r="K52" i="1"/>
  <c r="K45" i="1"/>
  <c r="J46" i="1"/>
  <c r="J45" i="1"/>
  <c r="J52" i="1"/>
  <c r="P9" i="1"/>
  <c r="F47" i="1"/>
  <c r="F52" i="1"/>
  <c r="F45" i="1"/>
  <c r="F46" i="1"/>
  <c r="E46" i="1"/>
  <c r="E52" i="1"/>
  <c r="D46" i="1"/>
  <c r="P10" i="1"/>
  <c r="D45" i="1"/>
  <c r="D52" i="1"/>
  <c r="P18" i="1"/>
  <c r="N34" i="1" l="1"/>
  <c r="J34" i="1"/>
  <c r="H44" i="1"/>
  <c r="F34" i="1"/>
  <c r="H34" i="1"/>
  <c r="M12" i="1"/>
  <c r="E44" i="1"/>
  <c r="E11" i="1" s="1"/>
  <c r="E53" i="1" s="1"/>
  <c r="E54" i="1" s="1"/>
  <c r="L34" i="1"/>
  <c r="L44" i="1"/>
  <c r="G34" i="1"/>
  <c r="H11" i="1"/>
  <c r="H53" i="1" s="1"/>
  <c r="H54" i="1" s="1"/>
  <c r="I44" i="1"/>
  <c r="I12" i="1"/>
  <c r="L12" i="1"/>
  <c r="G44" i="1"/>
  <c r="J44" i="1"/>
  <c r="K34" i="1"/>
  <c r="N44" i="1"/>
  <c r="N11" i="1" s="1"/>
  <c r="N53" i="1" s="1"/>
  <c r="N54" i="1" s="1"/>
  <c r="I34" i="1"/>
  <c r="G12" i="1"/>
  <c r="O34" i="1"/>
  <c r="M34" i="1"/>
  <c r="O44" i="1"/>
  <c r="P47" i="1"/>
  <c r="M44" i="1"/>
  <c r="K44" i="1"/>
  <c r="P39" i="1"/>
  <c r="P46" i="1"/>
  <c r="F44" i="1"/>
  <c r="F11" i="1" s="1"/>
  <c r="F53" i="1" s="1"/>
  <c r="F54" i="1" s="1"/>
  <c r="P45" i="1"/>
  <c r="D44" i="1"/>
  <c r="D12" i="1"/>
  <c r="P14" i="1"/>
  <c r="D60" i="1"/>
  <c r="P52" i="1"/>
  <c r="D59" i="1" s="1"/>
  <c r="P43" i="1"/>
  <c r="D40" i="1"/>
  <c r="P40" i="1" s="1"/>
  <c r="D34" i="1"/>
  <c r="P38" i="1"/>
  <c r="J11" i="1" l="1"/>
  <c r="J53" i="1" s="1"/>
  <c r="J54" i="1" s="1"/>
  <c r="L11" i="1"/>
  <c r="L53" i="1" s="1"/>
  <c r="L54" i="1" s="1"/>
  <c r="I11" i="1"/>
  <c r="I53" i="1" s="1"/>
  <c r="I54" i="1" s="1"/>
  <c r="K11" i="1"/>
  <c r="K53" i="1" s="1"/>
  <c r="K54" i="1" s="1"/>
  <c r="G11" i="1"/>
  <c r="G53" i="1" s="1"/>
  <c r="G54" i="1" s="1"/>
  <c r="O11" i="1"/>
  <c r="O53" i="1" s="1"/>
  <c r="O54" i="1" s="1"/>
  <c r="P34" i="1"/>
  <c r="M11" i="1"/>
  <c r="M53" i="1" s="1"/>
  <c r="M54" i="1" s="1"/>
  <c r="P44" i="1"/>
  <c r="D11" i="1"/>
  <c r="P12" i="1"/>
  <c r="D53" i="1" l="1"/>
  <c r="P11" i="1"/>
  <c r="D54" i="1" l="1"/>
  <c r="P53" i="1"/>
  <c r="D61" i="1" s="1"/>
  <c r="D62" i="1"/>
  <c r="D64" i="1" l="1"/>
  <c r="P54" i="1"/>
  <c r="D65" i="1" l="1"/>
  <c r="D66" i="1"/>
  <c r="D63" i="1"/>
</calcChain>
</file>

<file path=xl/comments1.xml><?xml version="1.0" encoding="utf-8"?>
<comments xmlns="http://schemas.openxmlformats.org/spreadsheetml/2006/main">
  <authors>
    <author/>
  </authors>
  <commentList>
    <comment ref="P8" authorId="0" shapeId="0">
      <text>
        <r>
          <rPr>
            <sz val="11"/>
            <color theme="1"/>
            <rFont val="Calibri"/>
            <family val="2"/>
            <charset val="204"/>
          </rPr>
          <t xml:space="preserve">Среднее значение 
</t>
        </r>
      </text>
    </comment>
    <comment ref="P9" authorId="0" shapeId="0">
      <text>
        <r>
          <rPr>
            <sz val="11"/>
            <color theme="1"/>
            <rFont val="Calibri"/>
            <family val="2"/>
            <charset val="204"/>
          </rPr>
          <t xml:space="preserve">Среднее значение 
</t>
        </r>
      </text>
    </comment>
  </commentList>
</comments>
</file>

<file path=xl/sharedStrings.xml><?xml version="1.0" encoding="utf-8"?>
<sst xmlns="http://schemas.openxmlformats.org/spreadsheetml/2006/main" count="119" uniqueCount="107">
  <si>
    <t>№ ст.</t>
  </si>
  <si>
    <t>Статья бюджета</t>
  </si>
  <si>
    <t>месяц</t>
  </si>
  <si>
    <t xml:space="preserve">Ноябрь </t>
  </si>
  <si>
    <t>Декабрь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</si>
  <si>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</si>
  <si>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</si>
  <si>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</si>
  <si>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</si>
  <si>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</si>
  <si>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</si>
  <si>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</si>
  <si>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</si>
  <si>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</si>
  <si>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</si>
  <si>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Итого</t>
  </si>
  <si>
    <t xml:space="preserve">Средний чек (расчет с учетом сезонности) </t>
  </si>
  <si>
    <t>Средняя выручка за день</t>
  </si>
  <si>
    <t>ИТОГО ДОХОДЫ</t>
  </si>
  <si>
    <t>ИТОГО РАСХОДЫ</t>
  </si>
  <si>
    <t>Персонал</t>
  </si>
  <si>
    <t>2.2</t>
  </si>
  <si>
    <t xml:space="preserve">ФОТ фиксированная часть </t>
  </si>
  <si>
    <t>2.3</t>
  </si>
  <si>
    <t>2.4</t>
  </si>
  <si>
    <t>Питание staff</t>
  </si>
  <si>
    <t>2.5</t>
  </si>
  <si>
    <t>2.6</t>
  </si>
  <si>
    <t xml:space="preserve">Униформа персонала </t>
  </si>
  <si>
    <t xml:space="preserve">Аренда и эксплуатация помещения </t>
  </si>
  <si>
    <t>3.3</t>
  </si>
  <si>
    <t xml:space="preserve">Аренда помещения </t>
  </si>
  <si>
    <t>3.4</t>
  </si>
  <si>
    <t xml:space="preserve">Коммун. платежи (эл-во, вода, канал-я) </t>
  </si>
  <si>
    <t>3.5</t>
  </si>
  <si>
    <t>Дератизация, дизинсекция</t>
  </si>
  <si>
    <t>3.6</t>
  </si>
  <si>
    <t xml:space="preserve">Мелкий ремонт в процессе работы предприя (материалы) </t>
  </si>
  <si>
    <t>3.7</t>
  </si>
  <si>
    <t xml:space="preserve">Замена грязевпитывающих ковров </t>
  </si>
  <si>
    <t>3.8</t>
  </si>
  <si>
    <t>Вывоз мусора</t>
  </si>
  <si>
    <t>4</t>
  </si>
  <si>
    <t>Обслуживание и IT</t>
  </si>
  <si>
    <t>4.1</t>
  </si>
  <si>
    <t xml:space="preserve">Интернет </t>
  </si>
  <si>
    <t>4.2</t>
  </si>
  <si>
    <t xml:space="preserve">Мобильная связь </t>
  </si>
  <si>
    <t>4.3</t>
  </si>
  <si>
    <t xml:space="preserve">Обслуживание кассового оборудования </t>
  </si>
  <si>
    <t>4.4</t>
  </si>
  <si>
    <t>4.5</t>
  </si>
  <si>
    <t xml:space="preserve">Охрана объекта </t>
  </si>
  <si>
    <t>4.6</t>
  </si>
  <si>
    <t xml:space="preserve">Обслуживание датчиков охраны объекта </t>
  </si>
  <si>
    <t>4.7</t>
  </si>
  <si>
    <t xml:space="preserve">Обслуживание расчетного счета </t>
  </si>
  <si>
    <t>4.8</t>
  </si>
  <si>
    <t xml:space="preserve">SMS-информирование гостей </t>
  </si>
  <si>
    <t>5</t>
  </si>
  <si>
    <t>Расходы на ингредиенты, списания и пр.</t>
  </si>
  <si>
    <t>5.1</t>
  </si>
  <si>
    <t xml:space="preserve">Моющие ср-ва и хоз товары </t>
  </si>
  <si>
    <t>5.2</t>
  </si>
  <si>
    <t xml:space="preserve">Кухонный и прочий инвентарь </t>
  </si>
  <si>
    <t>5.3</t>
  </si>
  <si>
    <t>Канцелярские товары и офисные принадлежности</t>
  </si>
  <si>
    <t>5.4</t>
  </si>
  <si>
    <t>5.5</t>
  </si>
  <si>
    <t>6</t>
  </si>
  <si>
    <t>Маркетинг</t>
  </si>
  <si>
    <t>6.1</t>
  </si>
  <si>
    <t>Печатная рекламная продукция и меню</t>
  </si>
  <si>
    <t>6.2</t>
  </si>
  <si>
    <t>6.3</t>
  </si>
  <si>
    <t xml:space="preserve">Затраты на начисленный кешбек (10%) по себестоимости </t>
  </si>
  <si>
    <t>7</t>
  </si>
  <si>
    <t>Финансовые и прочие услуги</t>
  </si>
  <si>
    <t>7.1</t>
  </si>
  <si>
    <t>Налоги (2% от выручки)</t>
  </si>
  <si>
    <t>7.2</t>
  </si>
  <si>
    <t>7.3</t>
  </si>
  <si>
    <t xml:space="preserve">Доходы и Расходы </t>
  </si>
  <si>
    <t>ИТОГО</t>
  </si>
  <si>
    <t xml:space="preserve">Выручка по месяцам </t>
  </si>
  <si>
    <t xml:space="preserve">Расходы по месяцам </t>
  </si>
  <si>
    <t xml:space="preserve">Прибыль по месяцам </t>
  </si>
  <si>
    <t xml:space="preserve">Сумма первоначальных инвестиций: </t>
  </si>
  <si>
    <t xml:space="preserve">Годовой оборот: </t>
  </si>
  <si>
    <t xml:space="preserve">Средняя выручка в месяц: </t>
  </si>
  <si>
    <t xml:space="preserve">Расходы в год: </t>
  </si>
  <si>
    <t xml:space="preserve">Средний показатель расходов  месяц: </t>
  </si>
  <si>
    <t xml:space="preserve">Прибыль за год: </t>
  </si>
  <si>
    <t xml:space="preserve">Средний показатель прибыли за месяц: </t>
  </si>
  <si>
    <t xml:space="preserve">Доходность % в год: </t>
  </si>
  <si>
    <t xml:space="preserve">Окупаемость проекта в месяцах: </t>
  </si>
  <si>
    <t>Роялти (6%)</t>
  </si>
  <si>
    <t>Среднее количество чеков в день</t>
  </si>
  <si>
    <t xml:space="preserve">Интернет маркетинг и реклама </t>
  </si>
  <si>
    <t>ФОТ процентная часть (5%от оборота)</t>
  </si>
  <si>
    <t>Списания порча  (0,5% от оборота)</t>
  </si>
  <si>
    <t xml:space="preserve">Мед.осмотр (продление раз в год за счет предприятия) </t>
  </si>
  <si>
    <t>Расход на ингредиенты (33% от оборота )</t>
  </si>
  <si>
    <t xml:space="preserve">Количество чеков за месяц </t>
  </si>
  <si>
    <r>
      <t xml:space="preserve">Эквайринг </t>
    </r>
    <r>
      <rPr>
        <sz val="12"/>
        <color rgb="FF000000"/>
        <rFont val="Calibri"/>
        <family val="2"/>
        <charset val="204"/>
      </rPr>
      <t>(60% выручки, ставка 1, 9%)</t>
    </r>
  </si>
  <si>
    <t xml:space="preserve">Замена ФП (один раз в 15 месяцев) </t>
  </si>
  <si>
    <t>Расчет для города с населением не менее 300 000 человек. Площадь бара 250 м2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</si>
</sst>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_-* #,##0_р_._-;\-* #,##0_р_._-;_-* &quot;-&quot;??_р_._-;_-@"/>
    <numFmt numFmtId="165" formatCode="_-* #,##0\ _р_у_б_._-;\-* #,##0\ _р_у_б_._-;_-* &quot;-&quot;??\ _р_у_б_._-;_-@"/>
    <numFmt numFmtId="166" formatCode="[$-419]mmmm\ yyyy"/>
    <numFmt numFmtId="167" formatCode="_-* #,##0\ _₽_-;\-* #,##0\ _₽_-;_-* &quot;-&quot;\ _₽_-;_-@"/>
    <numFmt numFmtId="168" formatCode="_-* #,##0_р_._-;\-* #,##0_р_._-;_-* &quot;-&quot;_р_._-;_-@"/>
    <numFmt numFmtId="169" formatCode="0.0%"/>
    <numFmt numFmtId="170" formatCode="_-* #,##0.0_р_._-;\-* #,##0.0_р_._-;_-* &quot;-&quot;??_р_._-;_-@"/>
    <numFmt numFmtId="171" formatCode="_-* #,##0.00\ _р_у_б_._-;\-* #,##0.00\ _р_у_б_._-;_-* &quot;-&quot;??\ _р_у_б_._-;_-@"/>
    <numFmt numFmtId="172" formatCode="_-* #,##0.0\ _р_у_б_._-;\-* #,##0.0\ _р_у_б_._-;_-* &quot;-&quot;??\ _р_у_б_._-;_-@"/>
  </numFmts>
  <fonts count="15" x14ac:knownFonts="1">
    <font>
      <sz val="11"/>
      <color theme="1"/>
      <name val="Calibri"/>
    </font>
    <font>
      <sz val="12"/>
      <color theme="1"/>
      <name val="Calibri"/>
      <family val="2"/>
      <charset val="204"/>
    </font>
    <font>
      <b/>
      <sz val="11"/>
      <color rgb="FFFF0000"/>
      <name val="Calibri"/>
      <family val="2"/>
      <charset val="204"/>
    </font>
    <font>
      <b/>
      <sz val="14"/>
      <color theme="1"/>
      <name val="Calibri"/>
      <family val="2"/>
      <charset val="204"/>
    </font>
    <font>
      <b/>
      <sz val="12"/>
      <color theme="1"/>
      <name val="Calibri"/>
      <family val="2"/>
      <charset val="204"/>
    </font>
    <font>
      <sz val="11"/>
      <name val="Calibri"/>
      <family val="2"/>
      <charset val="204"/>
    </font>
    <font>
      <b/>
      <sz val="12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u/>
      <sz val="10"/>
      <color theme="1"/>
      <name val="Calibri"/>
      <family val="2"/>
      <charset val="204"/>
    </font>
    <font>
      <sz val="10"/>
      <color theme="1"/>
      <name val="Calibri"/>
      <family val="2"/>
      <charset val="204"/>
    </font>
    <font>
      <sz val="8"/>
      <color rgb="FFBFBFBF"/>
      <name val="Calibri"/>
      <family val="2"/>
      <charset val="204"/>
    </font>
    <font>
      <u/>
      <sz val="12"/>
      <color theme="1"/>
      <name val="Calibri"/>
      <family val="2"/>
      <charset val="204"/>
    </font>
    <font>
      <b/>
      <u/>
      <sz val="16"/>
      <color theme="1"/>
      <name val="Calibri"/>
      <family val="2"/>
      <charset val="204"/>
    </font>
    <font>
      <b/>
      <sz val="12"/>
      <color rgb="FFFF0000"/>
      <name val="Calibri"/>
      <family val="2"/>
      <charset val="204"/>
    </font>
    <font>
      <sz val="11"/>
      <color theme="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DAEEF3"/>
        <bgColor rgb="FFDAEEF3"/>
      </patternFill>
    </fill>
    <fill>
      <patternFill patternType="solid">
        <fgColor theme="0"/>
        <bgColor theme="0"/>
      </patternFill>
    </fill>
    <fill>
      <patternFill patternType="solid">
        <fgColor rgb="FFB6DDE8"/>
        <bgColor rgb="FFB6DDE8"/>
      </patternFill>
    </fill>
  </fills>
  <borders count="37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164" fontId="1" fillId="0" borderId="0" xfId="0" applyNumberFormat="1" applyFont="1"/>
    <xf numFmtId="165" fontId="0" fillId="0" borderId="0" xfId="0" applyNumberFormat="1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0" fontId="0" fillId="0" borderId="0" xfId="0" applyFont="1" applyAlignment="1"/>
    <xf numFmtId="165" fontId="1" fillId="0" borderId="0" xfId="0" applyNumberFormat="1" applyFont="1" applyAlignment="1">
      <alignment horizontal="center" vertical="center"/>
    </xf>
    <xf numFmtId="166" fontId="4" fillId="2" borderId="8" xfId="0" applyNumberFormat="1" applyFont="1" applyFill="1" applyBorder="1" applyAlignment="1">
      <alignment horizontal="center" vertical="center"/>
    </xf>
    <xf numFmtId="164" fontId="6" fillId="2" borderId="8" xfId="0" applyNumberFormat="1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left" vertical="center"/>
    </xf>
    <xf numFmtId="1" fontId="4" fillId="3" borderId="11" xfId="0" applyNumberFormat="1" applyFont="1" applyFill="1" applyBorder="1" applyAlignment="1">
      <alignment horizontal="center" vertical="center"/>
    </xf>
    <xf numFmtId="1" fontId="4" fillId="3" borderId="12" xfId="0" applyNumberFormat="1" applyFont="1" applyFill="1" applyBorder="1" applyAlignment="1">
      <alignment horizontal="center" vertical="center"/>
    </xf>
    <xf numFmtId="164" fontId="4" fillId="3" borderId="13" xfId="0" applyNumberFormat="1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left" vertical="center"/>
    </xf>
    <xf numFmtId="0" fontId="1" fillId="3" borderId="9" xfId="0" applyFont="1" applyFill="1" applyBorder="1" applyAlignment="1">
      <alignment horizontal="center" vertical="center"/>
    </xf>
    <xf numFmtId="0" fontId="1" fillId="3" borderId="15" xfId="0" applyFont="1" applyFill="1" applyBorder="1" applyAlignment="1">
      <alignment horizontal="center" vertical="center"/>
    </xf>
    <xf numFmtId="164" fontId="4" fillId="3" borderId="16" xfId="0" applyNumberFormat="1" applyFont="1" applyFill="1" applyBorder="1" applyAlignment="1">
      <alignment horizontal="center" vertical="center"/>
    </xf>
    <xf numFmtId="165" fontId="1" fillId="3" borderId="15" xfId="0" applyNumberFormat="1" applyFont="1" applyFill="1" applyBorder="1" applyAlignment="1">
      <alignment horizontal="center" vertical="center"/>
    </xf>
    <xf numFmtId="0" fontId="4" fillId="3" borderId="17" xfId="0" applyFont="1" applyFill="1" applyBorder="1" applyAlignment="1">
      <alignment horizontal="center" vertical="center"/>
    </xf>
    <xf numFmtId="0" fontId="1" fillId="3" borderId="18" xfId="0" applyFont="1" applyFill="1" applyBorder="1" applyAlignment="1">
      <alignment horizontal="left" vertical="center"/>
    </xf>
    <xf numFmtId="0" fontId="1" fillId="3" borderId="17" xfId="0" applyFont="1" applyFill="1" applyBorder="1" applyAlignment="1">
      <alignment horizontal="center" vertical="center"/>
    </xf>
    <xf numFmtId="0" fontId="1" fillId="3" borderId="19" xfId="0" applyFont="1" applyFill="1" applyBorder="1" applyAlignment="1">
      <alignment horizontal="center" vertical="center"/>
    </xf>
    <xf numFmtId="164" fontId="4" fillId="3" borderId="20" xfId="0" applyNumberFormat="1" applyFont="1" applyFill="1" applyBorder="1" applyAlignment="1">
      <alignment horizontal="center" vertical="center"/>
    </xf>
    <xf numFmtId="167" fontId="4" fillId="4" borderId="12" xfId="0" applyNumberFormat="1" applyFont="1" applyFill="1" applyBorder="1" applyAlignment="1">
      <alignment horizontal="center" vertical="center"/>
    </xf>
    <xf numFmtId="164" fontId="4" fillId="4" borderId="13" xfId="0" applyNumberFormat="1" applyFont="1" applyFill="1" applyBorder="1" applyAlignment="1">
      <alignment horizontal="center" vertical="center"/>
    </xf>
    <xf numFmtId="168" fontId="4" fillId="4" borderId="19" xfId="0" applyNumberFormat="1" applyFont="1" applyFill="1" applyBorder="1" applyAlignment="1">
      <alignment horizontal="center" vertical="center"/>
    </xf>
    <xf numFmtId="168" fontId="4" fillId="4" borderId="20" xfId="0" applyNumberFormat="1" applyFont="1" applyFill="1" applyBorder="1" applyAlignment="1">
      <alignment horizontal="right" vertical="center"/>
    </xf>
    <xf numFmtId="0" fontId="4" fillId="0" borderId="0" xfId="0" applyFont="1"/>
    <xf numFmtId="0" fontId="4" fillId="2" borderId="24" xfId="0" applyFont="1" applyFill="1" applyBorder="1" applyAlignment="1">
      <alignment horizontal="center" vertical="center"/>
    </xf>
    <xf numFmtId="0" fontId="4" fillId="2" borderId="25" xfId="0" applyFont="1" applyFill="1" applyBorder="1"/>
    <xf numFmtId="168" fontId="4" fillId="2" borderId="25" xfId="0" applyNumberFormat="1" applyFont="1" applyFill="1" applyBorder="1" applyAlignment="1">
      <alignment horizontal="center" vertical="center"/>
    </xf>
    <xf numFmtId="168" fontId="4" fillId="2" borderId="26" xfId="0" applyNumberFormat="1" applyFont="1" applyFill="1" applyBorder="1" applyAlignment="1">
      <alignment horizontal="center" vertical="center"/>
    </xf>
    <xf numFmtId="49" fontId="1" fillId="0" borderId="11" xfId="0" applyNumberFormat="1" applyFont="1" applyBorder="1" applyAlignment="1">
      <alignment horizontal="center" vertical="center"/>
    </xf>
    <xf numFmtId="0" fontId="1" fillId="0" borderId="12" xfId="0" applyFont="1" applyBorder="1"/>
    <xf numFmtId="168" fontId="1" fillId="0" borderId="12" xfId="0" applyNumberFormat="1" applyFont="1" applyBorder="1" applyAlignment="1">
      <alignment horizontal="center" vertical="center"/>
    </xf>
    <xf numFmtId="168" fontId="1" fillId="0" borderId="13" xfId="0" applyNumberFormat="1" applyFont="1" applyBorder="1" applyAlignment="1">
      <alignment horizontal="center" vertical="center"/>
    </xf>
    <xf numFmtId="0" fontId="1" fillId="0" borderId="15" xfId="0" applyFont="1" applyBorder="1"/>
    <xf numFmtId="168" fontId="1" fillId="0" borderId="15" xfId="0" applyNumberFormat="1" applyFont="1" applyBorder="1" applyAlignment="1">
      <alignment horizontal="center" vertical="center"/>
    </xf>
    <xf numFmtId="168" fontId="1" fillId="0" borderId="16" xfId="0" applyNumberFormat="1" applyFont="1" applyBorder="1" applyAlignment="1">
      <alignment horizontal="center" vertical="center"/>
    </xf>
    <xf numFmtId="0" fontId="1" fillId="0" borderId="19" xfId="0" applyFont="1" applyBorder="1"/>
    <xf numFmtId="168" fontId="1" fillId="0" borderId="19" xfId="0" applyNumberFormat="1" applyFont="1" applyBorder="1" applyAlignment="1">
      <alignment horizontal="center" vertical="center"/>
    </xf>
    <xf numFmtId="168" fontId="1" fillId="0" borderId="20" xfId="0" applyNumberFormat="1" applyFont="1" applyBorder="1" applyAlignment="1">
      <alignment horizontal="center" vertical="center"/>
    </xf>
    <xf numFmtId="49" fontId="1" fillId="0" borderId="9" xfId="0" applyNumberFormat="1" applyFont="1" applyBorder="1" applyAlignment="1">
      <alignment horizontal="center" vertical="center"/>
    </xf>
    <xf numFmtId="0" fontId="7" fillId="0" borderId="15" xfId="0" applyFont="1" applyBorder="1"/>
    <xf numFmtId="49" fontId="1" fillId="0" borderId="27" xfId="0" applyNumberFormat="1" applyFont="1" applyBorder="1" applyAlignment="1">
      <alignment horizontal="center" vertical="center"/>
    </xf>
    <xf numFmtId="0" fontId="1" fillId="0" borderId="28" xfId="0" applyFont="1" applyBorder="1"/>
    <xf numFmtId="168" fontId="1" fillId="0" borderId="28" xfId="0" applyNumberFormat="1" applyFont="1" applyBorder="1" applyAlignment="1">
      <alignment horizontal="center" vertical="center"/>
    </xf>
    <xf numFmtId="168" fontId="1" fillId="0" borderId="29" xfId="0" applyNumberFormat="1" applyFont="1" applyBorder="1" applyAlignment="1">
      <alignment horizontal="center" vertical="center"/>
    </xf>
    <xf numFmtId="49" fontId="4" fillId="2" borderId="24" xfId="0" applyNumberFormat="1" applyFont="1" applyFill="1" applyBorder="1" applyAlignment="1">
      <alignment horizontal="center" vertical="center"/>
    </xf>
    <xf numFmtId="168" fontId="4" fillId="2" borderId="25" xfId="0" applyNumberFormat="1" applyFont="1" applyFill="1" applyBorder="1"/>
    <xf numFmtId="0" fontId="1" fillId="3" borderId="12" xfId="0" applyFont="1" applyFill="1" applyBorder="1"/>
    <xf numFmtId="0" fontId="1" fillId="3" borderId="15" xfId="0" applyFont="1" applyFill="1" applyBorder="1"/>
    <xf numFmtId="168" fontId="1" fillId="0" borderId="15" xfId="0" applyNumberFormat="1" applyFont="1" applyBorder="1"/>
    <xf numFmtId="0" fontId="7" fillId="0" borderId="28" xfId="0" applyFont="1" applyBorder="1"/>
    <xf numFmtId="168" fontId="1" fillId="0" borderId="28" xfId="0" applyNumberFormat="1" applyFont="1" applyBorder="1"/>
    <xf numFmtId="168" fontId="4" fillId="3" borderId="15" xfId="0" applyNumberFormat="1" applyFont="1" applyFill="1" applyBorder="1" applyAlignment="1">
      <alignment horizontal="center" vertical="center"/>
    </xf>
    <xf numFmtId="168" fontId="4" fillId="3" borderId="16" xfId="0" applyNumberFormat="1" applyFont="1" applyFill="1" applyBorder="1" applyAlignment="1">
      <alignment horizontal="center" vertical="center"/>
    </xf>
    <xf numFmtId="49" fontId="1" fillId="3" borderId="11" xfId="0" applyNumberFormat="1" applyFont="1" applyFill="1" applyBorder="1" applyAlignment="1">
      <alignment horizontal="center" vertical="center"/>
    </xf>
    <xf numFmtId="49" fontId="1" fillId="0" borderId="30" xfId="0" applyNumberFormat="1" applyFont="1" applyBorder="1" applyAlignment="1">
      <alignment horizontal="center" vertical="center"/>
    </xf>
    <xf numFmtId="168" fontId="1" fillId="0" borderId="19" xfId="0" applyNumberFormat="1" applyFont="1" applyBorder="1"/>
    <xf numFmtId="164" fontId="1" fillId="0" borderId="0" xfId="0" applyNumberFormat="1" applyFont="1" applyAlignment="1">
      <alignment horizontal="center" vertical="center"/>
    </xf>
    <xf numFmtId="166" fontId="4" fillId="2" borderId="25" xfId="0" applyNumberFormat="1" applyFont="1" applyFill="1" applyBorder="1" applyAlignment="1">
      <alignment horizontal="center" vertical="center"/>
    </xf>
    <xf numFmtId="0" fontId="4" fillId="2" borderId="26" xfId="0" applyFont="1" applyFill="1" applyBorder="1"/>
    <xf numFmtId="0" fontId="1" fillId="0" borderId="11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9" xfId="0" applyFont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9" fillId="0" borderId="0" xfId="0" applyFont="1"/>
    <xf numFmtId="169" fontId="0" fillId="0" borderId="0" xfId="0" applyNumberFormat="1" applyFont="1" applyAlignment="1">
      <alignment horizontal="left" vertical="center"/>
    </xf>
    <xf numFmtId="165" fontId="10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7" fillId="3" borderId="32" xfId="0" applyFont="1" applyFill="1" applyBorder="1"/>
    <xf numFmtId="164" fontId="1" fillId="3" borderId="33" xfId="0" applyNumberFormat="1" applyFont="1" applyFill="1" applyBorder="1"/>
    <xf numFmtId="165" fontId="0" fillId="0" borderId="0" xfId="0" applyNumberFormat="1" applyFont="1" applyAlignment="1">
      <alignment horizontal="left" vertical="center"/>
    </xf>
    <xf numFmtId="0" fontId="4" fillId="3" borderId="9" xfId="0" applyFont="1" applyFill="1" applyBorder="1"/>
    <xf numFmtId="164" fontId="4" fillId="3" borderId="16" xfId="0" applyNumberFormat="1" applyFont="1" applyFill="1" applyBorder="1"/>
    <xf numFmtId="0" fontId="1" fillId="3" borderId="9" xfId="0" applyFont="1" applyFill="1" applyBorder="1"/>
    <xf numFmtId="164" fontId="1" fillId="3" borderId="16" xfId="0" applyNumberFormat="1" applyFont="1" applyFill="1" applyBorder="1"/>
    <xf numFmtId="0" fontId="12" fillId="0" borderId="0" xfId="0" applyFont="1" applyAlignment="1">
      <alignment horizontal="center"/>
    </xf>
    <xf numFmtId="0" fontId="1" fillId="3" borderId="9" xfId="0" applyFont="1" applyFill="1" applyBorder="1" applyAlignment="1">
      <alignment vertical="center"/>
    </xf>
    <xf numFmtId="164" fontId="1" fillId="3" borderId="16" xfId="0" applyNumberFormat="1" applyFont="1" applyFill="1" applyBorder="1" applyAlignment="1">
      <alignment vertical="center"/>
    </xf>
    <xf numFmtId="0" fontId="4" fillId="3" borderId="17" xfId="0" applyFont="1" applyFill="1" applyBorder="1"/>
    <xf numFmtId="170" fontId="13" fillId="3" borderId="20" xfId="0" applyNumberFormat="1" applyFont="1" applyFill="1" applyBorder="1" applyAlignment="1">
      <alignment horizontal="center" vertical="center"/>
    </xf>
    <xf numFmtId="171" fontId="0" fillId="0" borderId="0" xfId="0" applyNumberFormat="1" applyFont="1" applyAlignment="1">
      <alignment horizontal="center" vertical="center"/>
    </xf>
    <xf numFmtId="172" fontId="0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165" fontId="1" fillId="0" borderId="12" xfId="0" applyNumberFormat="1" applyFont="1" applyBorder="1" applyAlignment="1">
      <alignment vertical="center"/>
    </xf>
    <xf numFmtId="165" fontId="1" fillId="0" borderId="12" xfId="0" applyNumberFormat="1" applyFont="1" applyBorder="1" applyAlignment="1">
      <alignment vertical="center" wrapText="1"/>
    </xf>
    <xf numFmtId="165" fontId="1" fillId="0" borderId="13" xfId="0" applyNumberFormat="1" applyFont="1" applyBorder="1" applyAlignment="1">
      <alignment wrapText="1"/>
    </xf>
    <xf numFmtId="165" fontId="1" fillId="0" borderId="15" xfId="0" applyNumberFormat="1" applyFont="1" applyBorder="1" applyAlignment="1">
      <alignment vertical="center"/>
    </xf>
    <xf numFmtId="165" fontId="1" fillId="0" borderId="15" xfId="0" applyNumberFormat="1" applyFont="1" applyBorder="1" applyAlignment="1">
      <alignment vertical="center" wrapText="1"/>
    </xf>
    <xf numFmtId="165" fontId="1" fillId="0" borderId="16" xfId="0" applyNumberFormat="1" applyFont="1" applyBorder="1" applyAlignment="1">
      <alignment wrapText="1"/>
    </xf>
    <xf numFmtId="165" fontId="1" fillId="0" borderId="19" xfId="0" applyNumberFormat="1" applyFont="1" applyBorder="1" applyAlignment="1">
      <alignment vertical="center"/>
    </xf>
    <xf numFmtId="165" fontId="1" fillId="0" borderId="19" xfId="0" applyNumberFormat="1" applyFont="1" applyBorder="1" applyAlignment="1">
      <alignment vertical="center" wrapText="1"/>
    </xf>
    <xf numFmtId="165" fontId="1" fillId="0" borderId="20" xfId="0" applyNumberFormat="1" applyFont="1" applyBorder="1" applyAlignment="1">
      <alignment wrapText="1"/>
    </xf>
    <xf numFmtId="0" fontId="4" fillId="2" borderId="3" xfId="0" applyFont="1" applyFill="1" applyBorder="1" applyAlignment="1">
      <alignment horizontal="center"/>
    </xf>
    <xf numFmtId="0" fontId="5" fillId="0" borderId="31" xfId="0" applyFont="1" applyBorder="1"/>
    <xf numFmtId="0" fontId="4" fillId="2" borderId="1" xfId="0" applyFont="1" applyFill="1" applyBorder="1" applyAlignment="1">
      <alignment horizontal="center" vertical="center"/>
    </xf>
    <xf numFmtId="0" fontId="5" fillId="0" borderId="6" xfId="0" applyFont="1" applyBorder="1"/>
    <xf numFmtId="0" fontId="4" fillId="2" borderId="2" xfId="0" applyFont="1" applyFill="1" applyBorder="1" applyAlignment="1">
      <alignment horizontal="center" vertical="center"/>
    </xf>
    <xf numFmtId="0" fontId="5" fillId="0" borderId="7" xfId="0" applyFont="1" applyBorder="1"/>
    <xf numFmtId="0" fontId="4" fillId="2" borderId="3" xfId="0" applyFont="1" applyFill="1" applyBorder="1" applyAlignment="1">
      <alignment horizontal="center" vertical="center"/>
    </xf>
    <xf numFmtId="0" fontId="5" fillId="0" borderId="4" xfId="0" applyFont="1" applyBorder="1"/>
    <xf numFmtId="0" fontId="5" fillId="0" borderId="5" xfId="0" applyFont="1" applyBorder="1"/>
    <xf numFmtId="0" fontId="4" fillId="4" borderId="6" xfId="0" applyFont="1" applyFill="1" applyBorder="1" applyAlignment="1">
      <alignment horizontal="left" vertical="center"/>
    </xf>
    <xf numFmtId="0" fontId="5" fillId="0" borderId="21" xfId="0" applyFont="1" applyBorder="1"/>
    <xf numFmtId="0" fontId="4" fillId="4" borderId="22" xfId="0" applyFont="1" applyFill="1" applyBorder="1" applyAlignment="1">
      <alignment horizontal="left" vertical="center"/>
    </xf>
    <xf numFmtId="0" fontId="5" fillId="0" borderId="23" xfId="0" applyFont="1" applyBorder="1"/>
    <xf numFmtId="0" fontId="3" fillId="0" borderId="34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AI1000"/>
  <sheetViews>
    <sheetView tabSelected="1" topLeftCell="A10" zoomScale="70" zoomScaleNormal="70" workbookViewId="0">
      <pane xSplit="3" topLeftCell="D1" activePane="topRight" state="frozen"/>
      <selection pane="topRight" activeCell="B2" sqref="B2:H2"/>
    </sheetView>
  </sheetViews>
  <sheetFormatPr defaultColWidth="14.42578125" defaultRowHeight="15" customHeight="1" x14ac:dyDescent="0.25"/>
  <cols>
    <col min="1" max="1" width="7.140625" style="6" customWidth="1"/>
    <col min="2" max="2" width="7.5703125" style="6" customWidth="1"/>
    <col min="3" max="3" width="62.7109375" style="6" customWidth="1"/>
    <col min="4" max="4" width="17.28515625" style="6" customWidth="1"/>
    <col min="5" max="5" width="18" style="6" customWidth="1"/>
    <col min="6" max="6" width="19.140625" style="6" customWidth="1"/>
    <col min="7" max="7" width="18.140625" style="6" customWidth="1"/>
    <col min="8" max="8" width="17.7109375" style="6" customWidth="1"/>
    <col min="9" max="9" width="16.7109375" style="6" customWidth="1"/>
    <col min="10" max="10" width="17.28515625" style="6" customWidth="1"/>
    <col min="11" max="11" width="16.85546875" style="6" customWidth="1"/>
    <col min="12" max="12" width="17.140625" style="6" customWidth="1"/>
    <col min="13" max="13" width="17.5703125" style="6" customWidth="1"/>
    <col min="14" max="14" width="17.42578125" style="6" customWidth="1"/>
    <col min="15" max="15" width="17.5703125" style="6" customWidth="1"/>
    <col min="16" max="16" width="17" style="6" customWidth="1"/>
    <col min="17" max="21" width="16.42578125" style="6" customWidth="1"/>
    <col min="22" max="22" width="19.28515625" style="6" customWidth="1"/>
    <col min="23" max="34" width="16.42578125" style="6" customWidth="1"/>
    <col min="35" max="35" width="23" style="6" customWidth="1"/>
    <col min="36" max="16384" width="14.42578125" style="6"/>
  </cols>
  <sheetData>
    <row r="1" spans="1:35" ht="15.75" customHeight="1" thickBot="1" x14ac:dyDescent="0.3">
      <c r="A1" s="1"/>
      <c r="B1" s="2"/>
      <c r="C1" s="1"/>
      <c r="D1" s="3"/>
      <c r="E1" s="1"/>
      <c r="F1" s="1"/>
      <c r="G1" s="4"/>
      <c r="H1" s="5"/>
      <c r="I1" s="4"/>
      <c r="J1" s="4"/>
      <c r="K1" s="4"/>
      <c r="L1" s="4"/>
      <c r="M1" s="4"/>
      <c r="N1" s="4"/>
      <c r="O1" s="4"/>
      <c r="P1" s="4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</row>
    <row r="2" spans="1:35" ht="18.75" customHeight="1" thickBot="1" x14ac:dyDescent="0.3">
      <c r="A2" s="1"/>
      <c r="B2" s="111" t="s">
        <v>106</v>
      </c>
      <c r="C2" s="112"/>
      <c r="D2" s="112"/>
      <c r="E2" s="112"/>
      <c r="F2" s="112"/>
      <c r="G2" s="112"/>
      <c r="H2" s="113"/>
      <c r="I2" s="4"/>
      <c r="J2" s="4"/>
      <c r="K2" s="4"/>
      <c r="L2" s="4"/>
      <c r="M2" s="4"/>
      <c r="N2" s="4"/>
      <c r="O2" s="4"/>
      <c r="P2" s="4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</row>
    <row r="3" spans="1:35" ht="13.5" customHeight="1" thickBot="1" x14ac:dyDescent="0.3">
      <c r="A3" s="1"/>
      <c r="B3" s="2"/>
      <c r="C3" s="1"/>
      <c r="D3" s="3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1:35" ht="16.5" customHeight="1" thickBot="1" x14ac:dyDescent="0.3">
      <c r="A4" s="1"/>
      <c r="B4" s="100" t="s">
        <v>0</v>
      </c>
      <c r="C4" s="102" t="s">
        <v>1</v>
      </c>
      <c r="D4" s="104" t="s">
        <v>2</v>
      </c>
      <c r="E4" s="105"/>
      <c r="F4" s="105"/>
      <c r="G4" s="105"/>
      <c r="H4" s="105"/>
      <c r="I4" s="105"/>
      <c r="J4" s="105"/>
      <c r="K4" s="105"/>
      <c r="L4" s="105"/>
      <c r="M4" s="105"/>
      <c r="N4" s="105"/>
      <c r="O4" s="105"/>
      <c r="P4" s="106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</row>
    <row r="5" spans="1:35" ht="15.75" customHeight="1" thickBot="1" x14ac:dyDescent="0.3">
      <c r="A5" s="7"/>
      <c r="B5" s="101"/>
      <c r="C5" s="103"/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8</v>
      </c>
      <c r="J5" s="8" t="s">
        <v>9</v>
      </c>
      <c r="K5" s="8" t="s">
        <v>10</v>
      </c>
      <c r="L5" s="8" t="s">
        <v>11</v>
      </c>
      <c r="M5" s="8" t="s">
        <v>12</v>
      </c>
      <c r="N5" s="8" t="s">
        <v>13</v>
      </c>
      <c r="O5" s="8" t="s">
        <v>14</v>
      </c>
      <c r="P5" s="9" t="s">
        <v>15</v>
      </c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</row>
    <row r="6" spans="1:35" ht="15.75" customHeight="1" x14ac:dyDescent="0.25">
      <c r="A6" s="7"/>
      <c r="B6" s="10">
        <f t="shared" ref="B6:B8" si="0">COUNTA($C$6:C6)</f>
        <v>1</v>
      </c>
      <c r="C6" s="11" t="s">
        <v>97</v>
      </c>
      <c r="D6" s="12">
        <v>120</v>
      </c>
      <c r="E6" s="13">
        <v>120</v>
      </c>
      <c r="F6" s="13">
        <v>100</v>
      </c>
      <c r="G6" s="13">
        <v>115</v>
      </c>
      <c r="H6" s="13">
        <v>140</v>
      </c>
      <c r="I6" s="13">
        <v>100</v>
      </c>
      <c r="J6" s="13">
        <v>90</v>
      </c>
      <c r="K6" s="13">
        <v>80</v>
      </c>
      <c r="L6" s="13">
        <v>75</v>
      </c>
      <c r="M6" s="13">
        <v>80</v>
      </c>
      <c r="N6" s="13">
        <v>90</v>
      </c>
      <c r="O6" s="13">
        <v>100</v>
      </c>
      <c r="P6" s="14">
        <f t="shared" ref="P6:P7" si="1">SUM(D6:O6)</f>
        <v>1210</v>
      </c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</row>
    <row r="7" spans="1:35" ht="15.75" customHeight="1" x14ac:dyDescent="0.25">
      <c r="A7" s="7"/>
      <c r="B7" s="10">
        <f t="shared" si="0"/>
        <v>2</v>
      </c>
      <c r="C7" s="15" t="s">
        <v>103</v>
      </c>
      <c r="D7" s="16">
        <f>D8*30</f>
        <v>18000</v>
      </c>
      <c r="E7" s="17">
        <f t="shared" ref="E7:O7" si="2">E8*31</f>
        <v>18910</v>
      </c>
      <c r="F7" s="17">
        <f t="shared" si="2"/>
        <v>17670</v>
      </c>
      <c r="G7" s="17">
        <f>G8*29</f>
        <v>17400</v>
      </c>
      <c r="H7" s="17">
        <f t="shared" si="2"/>
        <v>19530</v>
      </c>
      <c r="I7" s="19">
        <f>I8*30</f>
        <v>20100</v>
      </c>
      <c r="J7" s="17">
        <f t="shared" si="2"/>
        <v>18290</v>
      </c>
      <c r="K7" s="17">
        <f>K8*30</f>
        <v>18000</v>
      </c>
      <c r="L7" s="17">
        <f>L8*30</f>
        <v>17700</v>
      </c>
      <c r="M7" s="17">
        <f>M8*31</f>
        <v>18290</v>
      </c>
      <c r="N7" s="17">
        <f>N8*30</f>
        <v>18000</v>
      </c>
      <c r="O7" s="17">
        <f t="shared" si="2"/>
        <v>18600</v>
      </c>
      <c r="P7" s="18">
        <f t="shared" si="1"/>
        <v>220490</v>
      </c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</row>
    <row r="8" spans="1:35" ht="16.5" customHeight="1" x14ac:dyDescent="0.25">
      <c r="A8" s="7"/>
      <c r="B8" s="10">
        <f t="shared" si="0"/>
        <v>3</v>
      </c>
      <c r="C8" s="11" t="s">
        <v>16</v>
      </c>
      <c r="D8" s="16">
        <v>600</v>
      </c>
      <c r="E8" s="17">
        <v>610</v>
      </c>
      <c r="F8" s="17">
        <v>570</v>
      </c>
      <c r="G8" s="17">
        <v>600</v>
      </c>
      <c r="H8" s="17">
        <v>630</v>
      </c>
      <c r="I8" s="19">
        <v>670</v>
      </c>
      <c r="J8" s="17">
        <v>590</v>
      </c>
      <c r="K8" s="17">
        <v>600</v>
      </c>
      <c r="L8" s="17">
        <v>590</v>
      </c>
      <c r="M8" s="17">
        <v>590</v>
      </c>
      <c r="N8" s="17">
        <v>600</v>
      </c>
      <c r="O8" s="17">
        <v>600</v>
      </c>
      <c r="P8" s="18">
        <f t="shared" ref="P8:P9" si="3">AVERAGE(D8:O8)</f>
        <v>604.16666666666663</v>
      </c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</row>
    <row r="9" spans="1:35" ht="16.5" customHeight="1" thickBot="1" x14ac:dyDescent="0.3">
      <c r="A9" s="7"/>
      <c r="B9" s="20">
        <v>4</v>
      </c>
      <c r="C9" s="21" t="s">
        <v>17</v>
      </c>
      <c r="D9" s="22">
        <f t="shared" ref="D9:O9" si="4">D8*D6</f>
        <v>72000</v>
      </c>
      <c r="E9" s="23">
        <f t="shared" si="4"/>
        <v>73200</v>
      </c>
      <c r="F9" s="23">
        <f t="shared" si="4"/>
        <v>57000</v>
      </c>
      <c r="G9" s="23">
        <f t="shared" si="4"/>
        <v>69000</v>
      </c>
      <c r="H9" s="23">
        <f t="shared" si="4"/>
        <v>88200</v>
      </c>
      <c r="I9" s="23">
        <f t="shared" si="4"/>
        <v>67000</v>
      </c>
      <c r="J9" s="23">
        <f t="shared" si="4"/>
        <v>53100</v>
      </c>
      <c r="K9" s="23">
        <f t="shared" si="4"/>
        <v>48000</v>
      </c>
      <c r="L9" s="23">
        <f t="shared" si="4"/>
        <v>44250</v>
      </c>
      <c r="M9" s="23">
        <f t="shared" si="4"/>
        <v>47200</v>
      </c>
      <c r="N9" s="23">
        <f t="shared" si="4"/>
        <v>54000</v>
      </c>
      <c r="O9" s="23">
        <f t="shared" si="4"/>
        <v>60000</v>
      </c>
      <c r="P9" s="24">
        <f t="shared" si="3"/>
        <v>61079.166666666664</v>
      </c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</row>
    <row r="10" spans="1:35" ht="15.75" customHeight="1" x14ac:dyDescent="0.25">
      <c r="A10" s="7"/>
      <c r="B10" s="107" t="s">
        <v>18</v>
      </c>
      <c r="C10" s="108"/>
      <c r="D10" s="25">
        <f t="shared" ref="D10:O10" si="5">D6*D7</f>
        <v>2160000</v>
      </c>
      <c r="E10" s="25">
        <f t="shared" si="5"/>
        <v>2269200</v>
      </c>
      <c r="F10" s="25">
        <f t="shared" si="5"/>
        <v>1767000</v>
      </c>
      <c r="G10" s="25">
        <f t="shared" si="5"/>
        <v>2001000</v>
      </c>
      <c r="H10" s="25">
        <f t="shared" si="5"/>
        <v>2734200</v>
      </c>
      <c r="I10" s="25">
        <f t="shared" si="5"/>
        <v>2010000</v>
      </c>
      <c r="J10" s="25">
        <f t="shared" si="5"/>
        <v>1646100</v>
      </c>
      <c r="K10" s="25">
        <f t="shared" si="5"/>
        <v>1440000</v>
      </c>
      <c r="L10" s="25">
        <f t="shared" si="5"/>
        <v>1327500</v>
      </c>
      <c r="M10" s="25">
        <f t="shared" si="5"/>
        <v>1463200</v>
      </c>
      <c r="N10" s="25">
        <f t="shared" si="5"/>
        <v>1620000</v>
      </c>
      <c r="O10" s="25">
        <f t="shared" si="5"/>
        <v>1860000</v>
      </c>
      <c r="P10" s="26">
        <f t="shared" ref="P10:P23" si="6">SUM(D10:O10)</f>
        <v>22298200</v>
      </c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</row>
    <row r="11" spans="1:35" ht="15.75" customHeight="1" thickBot="1" x14ac:dyDescent="0.3">
      <c r="A11" s="7"/>
      <c r="B11" s="109" t="s">
        <v>19</v>
      </c>
      <c r="C11" s="110"/>
      <c r="D11" s="27">
        <f t="shared" ref="D11:O11" si="7">D12+D18+D25+D34+D40+D44</f>
        <v>1673415</v>
      </c>
      <c r="E11" s="27">
        <f t="shared" si="7"/>
        <v>1721541.48</v>
      </c>
      <c r="F11" s="27">
        <f t="shared" si="7"/>
        <v>1471720.8</v>
      </c>
      <c r="G11" s="27">
        <f t="shared" si="7"/>
        <v>1584920.4</v>
      </c>
      <c r="H11" s="27">
        <f t="shared" si="7"/>
        <v>1958412.48</v>
      </c>
      <c r="I11" s="27">
        <f t="shared" si="7"/>
        <v>1595505</v>
      </c>
      <c r="J11" s="27">
        <f t="shared" si="7"/>
        <v>1404134.34</v>
      </c>
      <c r="K11" s="27">
        <f t="shared" si="7"/>
        <v>1309147</v>
      </c>
      <c r="L11" s="27">
        <f t="shared" si="7"/>
        <v>1242839.5</v>
      </c>
      <c r="M11" s="27">
        <f t="shared" si="7"/>
        <v>1315965.08</v>
      </c>
      <c r="N11" s="27">
        <f t="shared" si="7"/>
        <v>1390839</v>
      </c>
      <c r="O11" s="27">
        <f t="shared" si="7"/>
        <v>1514095</v>
      </c>
      <c r="P11" s="28">
        <f t="shared" si="6"/>
        <v>18182535.079999998</v>
      </c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</row>
    <row r="12" spans="1:35" ht="15.75" customHeight="1" thickBot="1" x14ac:dyDescent="0.3">
      <c r="A12" s="29"/>
      <c r="B12" s="30">
        <v>2</v>
      </c>
      <c r="C12" s="31" t="s">
        <v>20</v>
      </c>
      <c r="D12" s="32">
        <f t="shared" ref="D12:O12" si="8">SUM(D13:D17)</f>
        <v>318000</v>
      </c>
      <c r="E12" s="32">
        <f t="shared" si="8"/>
        <v>323460</v>
      </c>
      <c r="F12" s="32">
        <f t="shared" si="8"/>
        <v>303350</v>
      </c>
      <c r="G12" s="32">
        <f t="shared" si="8"/>
        <v>310050</v>
      </c>
      <c r="H12" s="32">
        <f t="shared" si="8"/>
        <v>346710</v>
      </c>
      <c r="I12" s="32">
        <f t="shared" si="8"/>
        <v>315500</v>
      </c>
      <c r="J12" s="32">
        <f t="shared" si="8"/>
        <v>292305</v>
      </c>
      <c r="K12" s="32">
        <f t="shared" si="8"/>
        <v>282000</v>
      </c>
      <c r="L12" s="32">
        <f t="shared" si="8"/>
        <v>276375</v>
      </c>
      <c r="M12" s="32">
        <f t="shared" si="8"/>
        <v>288160</v>
      </c>
      <c r="N12" s="32">
        <f t="shared" si="8"/>
        <v>291000</v>
      </c>
      <c r="O12" s="32">
        <f t="shared" si="8"/>
        <v>303000</v>
      </c>
      <c r="P12" s="33">
        <f t="shared" si="6"/>
        <v>3649910</v>
      </c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</row>
    <row r="13" spans="1:35" ht="15.75" customHeight="1" x14ac:dyDescent="0.25">
      <c r="A13" s="1"/>
      <c r="B13" s="34" t="s">
        <v>21</v>
      </c>
      <c r="C13" s="35" t="s">
        <v>22</v>
      </c>
      <c r="D13" s="36">
        <v>200000</v>
      </c>
      <c r="E13" s="36">
        <v>200000</v>
      </c>
      <c r="F13" s="36">
        <v>200000</v>
      </c>
      <c r="G13" s="36">
        <v>200000</v>
      </c>
      <c r="H13" s="36">
        <v>200000</v>
      </c>
      <c r="I13" s="36">
        <v>200000</v>
      </c>
      <c r="J13" s="36">
        <v>200000</v>
      </c>
      <c r="K13" s="36">
        <v>200000</v>
      </c>
      <c r="L13" s="36">
        <v>200000</v>
      </c>
      <c r="M13" s="36">
        <v>200000</v>
      </c>
      <c r="N13" s="36">
        <v>200000</v>
      </c>
      <c r="O13" s="36">
        <v>200000</v>
      </c>
      <c r="P13" s="37">
        <f t="shared" si="6"/>
        <v>2400000</v>
      </c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</row>
    <row r="14" spans="1:35" ht="15.75" customHeight="1" x14ac:dyDescent="0.25">
      <c r="A14" s="1"/>
      <c r="B14" s="34" t="s">
        <v>23</v>
      </c>
      <c r="C14" s="38" t="s">
        <v>99</v>
      </c>
      <c r="D14" s="39">
        <f t="shared" ref="D14:O14" si="9">D10/100*5</f>
        <v>108000</v>
      </c>
      <c r="E14" s="39">
        <f t="shared" si="9"/>
        <v>113460</v>
      </c>
      <c r="F14" s="39">
        <f t="shared" si="9"/>
        <v>88350</v>
      </c>
      <c r="G14" s="39">
        <f t="shared" si="9"/>
        <v>100050</v>
      </c>
      <c r="H14" s="39">
        <f t="shared" si="9"/>
        <v>136710</v>
      </c>
      <c r="I14" s="39">
        <f t="shared" si="9"/>
        <v>100500</v>
      </c>
      <c r="J14" s="39">
        <f t="shared" si="9"/>
        <v>82305</v>
      </c>
      <c r="K14" s="39">
        <f t="shared" si="9"/>
        <v>72000</v>
      </c>
      <c r="L14" s="39">
        <f t="shared" si="9"/>
        <v>66375</v>
      </c>
      <c r="M14" s="39">
        <f t="shared" si="9"/>
        <v>73160</v>
      </c>
      <c r="N14" s="39">
        <f t="shared" si="9"/>
        <v>81000</v>
      </c>
      <c r="O14" s="39">
        <f t="shared" si="9"/>
        <v>93000</v>
      </c>
      <c r="P14" s="40">
        <f t="shared" si="6"/>
        <v>1114910</v>
      </c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</row>
    <row r="15" spans="1:35" ht="15.75" customHeight="1" x14ac:dyDescent="0.25">
      <c r="A15" s="1"/>
      <c r="B15" s="34" t="s">
        <v>24</v>
      </c>
      <c r="C15" s="38" t="s">
        <v>25</v>
      </c>
      <c r="D15" s="39">
        <v>10000</v>
      </c>
      <c r="E15" s="39">
        <v>10000</v>
      </c>
      <c r="F15" s="39">
        <v>10000</v>
      </c>
      <c r="G15" s="39">
        <v>10000</v>
      </c>
      <c r="H15" s="39">
        <v>10000</v>
      </c>
      <c r="I15" s="39">
        <v>10000</v>
      </c>
      <c r="J15" s="39">
        <v>10000</v>
      </c>
      <c r="K15" s="39">
        <v>10000</v>
      </c>
      <c r="L15" s="39">
        <v>10000</v>
      </c>
      <c r="M15" s="39">
        <v>10000</v>
      </c>
      <c r="N15" s="39">
        <v>10000</v>
      </c>
      <c r="O15" s="39">
        <v>10000</v>
      </c>
      <c r="P15" s="40">
        <f t="shared" si="6"/>
        <v>120000</v>
      </c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</row>
    <row r="16" spans="1:35" ht="15.75" customHeight="1" x14ac:dyDescent="0.25">
      <c r="A16" s="1"/>
      <c r="B16" s="34" t="s">
        <v>26</v>
      </c>
      <c r="C16" s="38" t="s">
        <v>101</v>
      </c>
      <c r="D16" s="39">
        <v>0</v>
      </c>
      <c r="E16" s="39">
        <v>0</v>
      </c>
      <c r="F16" s="39">
        <f>D16</f>
        <v>0</v>
      </c>
      <c r="G16" s="39">
        <f t="shared" ref="G16:O16" si="10">F16</f>
        <v>0</v>
      </c>
      <c r="H16" s="39">
        <f t="shared" si="10"/>
        <v>0</v>
      </c>
      <c r="I16" s="39">
        <f t="shared" si="10"/>
        <v>0</v>
      </c>
      <c r="J16" s="39">
        <f t="shared" si="10"/>
        <v>0</v>
      </c>
      <c r="K16" s="39">
        <f t="shared" si="10"/>
        <v>0</v>
      </c>
      <c r="L16" s="39">
        <f t="shared" si="10"/>
        <v>0</v>
      </c>
      <c r="M16" s="39"/>
      <c r="N16" s="39">
        <f t="shared" si="10"/>
        <v>0</v>
      </c>
      <c r="O16" s="39">
        <f t="shared" si="10"/>
        <v>0</v>
      </c>
      <c r="P16" s="40">
        <f t="shared" si="6"/>
        <v>0</v>
      </c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</row>
    <row r="17" spans="1:35" ht="16.5" customHeight="1" thickBot="1" x14ac:dyDescent="0.3">
      <c r="A17" s="1"/>
      <c r="B17" s="34" t="s">
        <v>27</v>
      </c>
      <c r="C17" s="41" t="s">
        <v>28</v>
      </c>
      <c r="D17" s="42">
        <v>0</v>
      </c>
      <c r="E17" s="42">
        <v>0</v>
      </c>
      <c r="F17" s="42">
        <v>5000</v>
      </c>
      <c r="G17" s="42">
        <v>0</v>
      </c>
      <c r="H17" s="42">
        <v>0</v>
      </c>
      <c r="I17" s="42">
        <v>5000</v>
      </c>
      <c r="J17" s="42">
        <v>0</v>
      </c>
      <c r="K17" s="42">
        <v>0</v>
      </c>
      <c r="L17" s="42">
        <v>0</v>
      </c>
      <c r="M17" s="42">
        <v>5000</v>
      </c>
      <c r="N17" s="42">
        <v>0</v>
      </c>
      <c r="O17" s="42">
        <v>0</v>
      </c>
      <c r="P17" s="43">
        <f t="shared" si="6"/>
        <v>15000</v>
      </c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</row>
    <row r="18" spans="1:35" ht="16.5" customHeight="1" thickBot="1" x14ac:dyDescent="0.3">
      <c r="A18" s="29"/>
      <c r="B18" s="30">
        <v>3</v>
      </c>
      <c r="C18" s="31" t="s">
        <v>29</v>
      </c>
      <c r="D18" s="32">
        <f t="shared" ref="D18:O18" si="11">SUM(D19:D24)</f>
        <v>313400</v>
      </c>
      <c r="E18" s="32">
        <f t="shared" si="11"/>
        <v>313400</v>
      </c>
      <c r="F18" s="32">
        <f t="shared" si="11"/>
        <v>313400</v>
      </c>
      <c r="G18" s="32">
        <f t="shared" si="11"/>
        <v>313400</v>
      </c>
      <c r="H18" s="32">
        <f t="shared" si="11"/>
        <v>313400</v>
      </c>
      <c r="I18" s="32">
        <f t="shared" si="11"/>
        <v>313400</v>
      </c>
      <c r="J18" s="32">
        <f t="shared" si="11"/>
        <v>313400</v>
      </c>
      <c r="K18" s="32">
        <f t="shared" si="11"/>
        <v>313400</v>
      </c>
      <c r="L18" s="32">
        <f t="shared" si="11"/>
        <v>313400</v>
      </c>
      <c r="M18" s="32">
        <f t="shared" si="11"/>
        <v>313400</v>
      </c>
      <c r="N18" s="32">
        <f t="shared" si="11"/>
        <v>313400</v>
      </c>
      <c r="O18" s="32">
        <f t="shared" si="11"/>
        <v>313400</v>
      </c>
      <c r="P18" s="33">
        <f t="shared" si="6"/>
        <v>3760800</v>
      </c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</row>
    <row r="19" spans="1:35" ht="15.75" customHeight="1" x14ac:dyDescent="0.25">
      <c r="A19" s="1"/>
      <c r="B19" s="34" t="s">
        <v>30</v>
      </c>
      <c r="C19" s="35" t="s">
        <v>31</v>
      </c>
      <c r="D19" s="36">
        <v>230000</v>
      </c>
      <c r="E19" s="36">
        <v>230000</v>
      </c>
      <c r="F19" s="36">
        <v>230000</v>
      </c>
      <c r="G19" s="36">
        <v>230000</v>
      </c>
      <c r="H19" s="36">
        <v>230000</v>
      </c>
      <c r="I19" s="36">
        <v>230000</v>
      </c>
      <c r="J19" s="36">
        <v>230000</v>
      </c>
      <c r="K19" s="36">
        <v>230000</v>
      </c>
      <c r="L19" s="36">
        <v>230000</v>
      </c>
      <c r="M19" s="36">
        <v>230000</v>
      </c>
      <c r="N19" s="36">
        <v>230000</v>
      </c>
      <c r="O19" s="36">
        <v>230000</v>
      </c>
      <c r="P19" s="37">
        <f t="shared" si="6"/>
        <v>2760000</v>
      </c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</row>
    <row r="20" spans="1:35" ht="17.25" customHeight="1" x14ac:dyDescent="0.25">
      <c r="A20" s="1"/>
      <c r="B20" s="44" t="s">
        <v>32</v>
      </c>
      <c r="C20" s="38" t="s">
        <v>33</v>
      </c>
      <c r="D20" s="39">
        <v>70000</v>
      </c>
      <c r="E20" s="39">
        <v>70000</v>
      </c>
      <c r="F20" s="39">
        <v>70000</v>
      </c>
      <c r="G20" s="39">
        <v>70000</v>
      </c>
      <c r="H20" s="39">
        <v>70000</v>
      </c>
      <c r="I20" s="39">
        <v>70000</v>
      </c>
      <c r="J20" s="39">
        <v>70000</v>
      </c>
      <c r="K20" s="39">
        <v>70000</v>
      </c>
      <c r="L20" s="39">
        <v>70000</v>
      </c>
      <c r="M20" s="39">
        <v>70000</v>
      </c>
      <c r="N20" s="39">
        <v>70000</v>
      </c>
      <c r="O20" s="39">
        <v>70000</v>
      </c>
      <c r="P20" s="40">
        <f t="shared" si="6"/>
        <v>840000</v>
      </c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</row>
    <row r="21" spans="1:35" ht="17.25" customHeight="1" x14ac:dyDescent="0.25">
      <c r="A21" s="1"/>
      <c r="B21" s="44" t="s">
        <v>34</v>
      </c>
      <c r="C21" s="45" t="s">
        <v>35</v>
      </c>
      <c r="D21" s="39">
        <v>2400</v>
      </c>
      <c r="E21" s="39">
        <v>2400</v>
      </c>
      <c r="F21" s="39">
        <v>2400</v>
      </c>
      <c r="G21" s="39">
        <v>2400</v>
      </c>
      <c r="H21" s="39">
        <v>2400</v>
      </c>
      <c r="I21" s="39">
        <v>2400</v>
      </c>
      <c r="J21" s="39">
        <v>2400</v>
      </c>
      <c r="K21" s="39">
        <v>2400</v>
      </c>
      <c r="L21" s="39">
        <v>2400</v>
      </c>
      <c r="M21" s="39">
        <v>2400</v>
      </c>
      <c r="N21" s="39">
        <v>2400</v>
      </c>
      <c r="O21" s="39">
        <v>2400</v>
      </c>
      <c r="P21" s="40">
        <f t="shared" si="6"/>
        <v>28800</v>
      </c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</row>
    <row r="22" spans="1:35" ht="17.25" customHeight="1" x14ac:dyDescent="0.25">
      <c r="A22" s="1"/>
      <c r="B22" s="44" t="s">
        <v>36</v>
      </c>
      <c r="C22" s="38" t="s">
        <v>37</v>
      </c>
      <c r="D22" s="39">
        <v>3000</v>
      </c>
      <c r="E22" s="39">
        <v>3000</v>
      </c>
      <c r="F22" s="39">
        <v>3000</v>
      </c>
      <c r="G22" s="39">
        <v>3000</v>
      </c>
      <c r="H22" s="39">
        <v>3000</v>
      </c>
      <c r="I22" s="39">
        <v>3000</v>
      </c>
      <c r="J22" s="39">
        <v>3000</v>
      </c>
      <c r="K22" s="39">
        <v>3000</v>
      </c>
      <c r="L22" s="39">
        <v>3000</v>
      </c>
      <c r="M22" s="39">
        <v>3000</v>
      </c>
      <c r="N22" s="39">
        <v>3000</v>
      </c>
      <c r="O22" s="39">
        <v>3000</v>
      </c>
      <c r="P22" s="40">
        <f t="shared" si="6"/>
        <v>36000</v>
      </c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</row>
    <row r="23" spans="1:35" ht="17.25" customHeight="1" x14ac:dyDescent="0.25">
      <c r="A23" s="1"/>
      <c r="B23" s="44" t="s">
        <v>38</v>
      </c>
      <c r="C23" s="38" t="s">
        <v>39</v>
      </c>
      <c r="D23" s="39">
        <v>1000</v>
      </c>
      <c r="E23" s="39">
        <v>1000</v>
      </c>
      <c r="F23" s="39">
        <v>1000</v>
      </c>
      <c r="G23" s="39">
        <v>1000</v>
      </c>
      <c r="H23" s="39">
        <v>1000</v>
      </c>
      <c r="I23" s="39">
        <v>1000</v>
      </c>
      <c r="J23" s="39">
        <v>1000</v>
      </c>
      <c r="K23" s="39">
        <v>1000</v>
      </c>
      <c r="L23" s="39">
        <v>1000</v>
      </c>
      <c r="M23" s="39">
        <v>1000</v>
      </c>
      <c r="N23" s="39">
        <v>1000</v>
      </c>
      <c r="O23" s="39">
        <v>1000</v>
      </c>
      <c r="P23" s="40">
        <f t="shared" si="6"/>
        <v>12000</v>
      </c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</row>
    <row r="24" spans="1:35" ht="16.5" customHeight="1" thickBot="1" x14ac:dyDescent="0.3">
      <c r="A24" s="1"/>
      <c r="B24" s="46" t="s">
        <v>40</v>
      </c>
      <c r="C24" s="47" t="s">
        <v>41</v>
      </c>
      <c r="D24" s="48">
        <v>7000</v>
      </c>
      <c r="E24" s="48">
        <v>7000</v>
      </c>
      <c r="F24" s="48">
        <v>7000</v>
      </c>
      <c r="G24" s="48">
        <v>7000</v>
      </c>
      <c r="H24" s="48">
        <v>7000</v>
      </c>
      <c r="I24" s="48">
        <v>7000</v>
      </c>
      <c r="J24" s="48">
        <v>7000</v>
      </c>
      <c r="K24" s="48">
        <v>7000</v>
      </c>
      <c r="L24" s="48">
        <v>7000</v>
      </c>
      <c r="M24" s="48">
        <v>7000</v>
      </c>
      <c r="N24" s="48">
        <v>7000</v>
      </c>
      <c r="O24" s="48">
        <v>7000</v>
      </c>
      <c r="P24" s="49">
        <f t="shared" ref="P24:P47" si="12">SUM(D24:O24)</f>
        <v>84000</v>
      </c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</row>
    <row r="25" spans="1:35" ht="16.5" customHeight="1" thickBot="1" x14ac:dyDescent="0.3">
      <c r="A25" s="29"/>
      <c r="B25" s="50" t="s">
        <v>42</v>
      </c>
      <c r="C25" s="31" t="s">
        <v>43</v>
      </c>
      <c r="D25" s="51">
        <f t="shared" ref="D25:O25" si="13">SUM(D26:D33)</f>
        <v>26211</v>
      </c>
      <c r="E25" s="51">
        <f t="shared" si="13"/>
        <v>18711</v>
      </c>
      <c r="F25" s="51">
        <f t="shared" si="13"/>
        <v>18711</v>
      </c>
      <c r="G25" s="51">
        <f t="shared" si="13"/>
        <v>18711</v>
      </c>
      <c r="H25" s="51">
        <f t="shared" si="13"/>
        <v>18711</v>
      </c>
      <c r="I25" s="51">
        <f t="shared" si="13"/>
        <v>18711</v>
      </c>
      <c r="J25" s="51">
        <f t="shared" si="13"/>
        <v>18711</v>
      </c>
      <c r="K25" s="51">
        <f t="shared" si="13"/>
        <v>18711</v>
      </c>
      <c r="L25" s="51">
        <f t="shared" si="13"/>
        <v>18711</v>
      </c>
      <c r="M25" s="51">
        <f t="shared" si="13"/>
        <v>18711</v>
      </c>
      <c r="N25" s="51">
        <f t="shared" si="13"/>
        <v>18711</v>
      </c>
      <c r="O25" s="51">
        <f t="shared" si="13"/>
        <v>18711</v>
      </c>
      <c r="P25" s="33">
        <f t="shared" si="12"/>
        <v>232032</v>
      </c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</row>
    <row r="26" spans="1:35" ht="15.75" customHeight="1" x14ac:dyDescent="0.25">
      <c r="A26" s="1"/>
      <c r="B26" s="34" t="s">
        <v>44</v>
      </c>
      <c r="C26" s="52" t="s">
        <v>45</v>
      </c>
      <c r="D26" s="36">
        <v>5000</v>
      </c>
      <c r="E26" s="36">
        <v>5000</v>
      </c>
      <c r="F26" s="36">
        <v>5000</v>
      </c>
      <c r="G26" s="36">
        <v>5000</v>
      </c>
      <c r="H26" s="36">
        <v>5000</v>
      </c>
      <c r="I26" s="36">
        <v>5000</v>
      </c>
      <c r="J26" s="36">
        <v>5000</v>
      </c>
      <c r="K26" s="36">
        <v>5000</v>
      </c>
      <c r="L26" s="36">
        <v>5000</v>
      </c>
      <c r="M26" s="36">
        <v>5000</v>
      </c>
      <c r="N26" s="36">
        <v>5000</v>
      </c>
      <c r="O26" s="36">
        <v>5000</v>
      </c>
      <c r="P26" s="37">
        <f t="shared" si="12"/>
        <v>60000</v>
      </c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</row>
    <row r="27" spans="1:35" ht="15.75" customHeight="1" x14ac:dyDescent="0.25">
      <c r="A27" s="1"/>
      <c r="B27" s="44" t="s">
        <v>46</v>
      </c>
      <c r="C27" s="53" t="s">
        <v>47</v>
      </c>
      <c r="D27" s="39">
        <v>500</v>
      </c>
      <c r="E27" s="39">
        <v>500</v>
      </c>
      <c r="F27" s="39">
        <v>500</v>
      </c>
      <c r="G27" s="39">
        <v>500</v>
      </c>
      <c r="H27" s="39">
        <v>500</v>
      </c>
      <c r="I27" s="39">
        <v>500</v>
      </c>
      <c r="J27" s="39">
        <v>500</v>
      </c>
      <c r="K27" s="39">
        <v>500</v>
      </c>
      <c r="L27" s="39">
        <v>500</v>
      </c>
      <c r="M27" s="39">
        <v>500</v>
      </c>
      <c r="N27" s="39">
        <v>500</v>
      </c>
      <c r="O27" s="39">
        <v>500</v>
      </c>
      <c r="P27" s="40">
        <f t="shared" si="12"/>
        <v>6000</v>
      </c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</row>
    <row r="28" spans="1:35" ht="15.75" customHeight="1" x14ac:dyDescent="0.25">
      <c r="A28" s="1"/>
      <c r="B28" s="44" t="s">
        <v>48</v>
      </c>
      <c r="C28" s="53" t="s">
        <v>49</v>
      </c>
      <c r="D28" s="54">
        <v>1111</v>
      </c>
      <c r="E28" s="54">
        <v>1111</v>
      </c>
      <c r="F28" s="54">
        <v>1111</v>
      </c>
      <c r="G28" s="54">
        <v>1111</v>
      </c>
      <c r="H28" s="54">
        <v>1111</v>
      </c>
      <c r="I28" s="54">
        <v>1111</v>
      </c>
      <c r="J28" s="54">
        <v>1111</v>
      </c>
      <c r="K28" s="54">
        <v>1111</v>
      </c>
      <c r="L28" s="54">
        <v>1111</v>
      </c>
      <c r="M28" s="54">
        <v>1111</v>
      </c>
      <c r="N28" s="54">
        <v>1111</v>
      </c>
      <c r="O28" s="54">
        <v>1111</v>
      </c>
      <c r="P28" s="40">
        <f t="shared" si="12"/>
        <v>13332</v>
      </c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</row>
    <row r="29" spans="1:35" ht="15.75" customHeight="1" x14ac:dyDescent="0.25">
      <c r="A29" s="1"/>
      <c r="B29" s="44" t="s">
        <v>50</v>
      </c>
      <c r="C29" s="53" t="s">
        <v>105</v>
      </c>
      <c r="D29" s="39">
        <v>7500</v>
      </c>
      <c r="E29" s="39">
        <v>0</v>
      </c>
      <c r="F29" s="39">
        <v>0</v>
      </c>
      <c r="G29" s="39">
        <v>0</v>
      </c>
      <c r="H29" s="39">
        <v>0</v>
      </c>
      <c r="I29" s="39">
        <v>0</v>
      </c>
      <c r="J29" s="39">
        <v>0</v>
      </c>
      <c r="K29" s="39">
        <v>0</v>
      </c>
      <c r="L29" s="39">
        <v>0</v>
      </c>
      <c r="M29" s="39">
        <v>0</v>
      </c>
      <c r="N29" s="39">
        <v>0</v>
      </c>
      <c r="O29" s="39">
        <v>0</v>
      </c>
      <c r="P29" s="40">
        <f t="shared" si="12"/>
        <v>7500</v>
      </c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</row>
    <row r="30" spans="1:35" ht="15.75" customHeight="1" x14ac:dyDescent="0.25">
      <c r="A30" s="1"/>
      <c r="B30" s="44" t="s">
        <v>51</v>
      </c>
      <c r="C30" s="53" t="s">
        <v>52</v>
      </c>
      <c r="D30" s="39">
        <v>5000</v>
      </c>
      <c r="E30" s="39">
        <v>5000</v>
      </c>
      <c r="F30" s="39">
        <v>5000</v>
      </c>
      <c r="G30" s="39">
        <v>5000</v>
      </c>
      <c r="H30" s="39">
        <v>5000</v>
      </c>
      <c r="I30" s="39">
        <v>5000</v>
      </c>
      <c r="J30" s="39">
        <v>5000</v>
      </c>
      <c r="K30" s="39">
        <v>5000</v>
      </c>
      <c r="L30" s="39">
        <v>5000</v>
      </c>
      <c r="M30" s="39">
        <v>5000</v>
      </c>
      <c r="N30" s="39">
        <v>5000</v>
      </c>
      <c r="O30" s="39">
        <v>5000</v>
      </c>
      <c r="P30" s="40">
        <f t="shared" si="12"/>
        <v>60000</v>
      </c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</row>
    <row r="31" spans="1:35" ht="15.75" customHeight="1" x14ac:dyDescent="0.25">
      <c r="A31" s="1"/>
      <c r="B31" s="44" t="s">
        <v>53</v>
      </c>
      <c r="C31" s="53" t="s">
        <v>54</v>
      </c>
      <c r="D31" s="39">
        <v>1700</v>
      </c>
      <c r="E31" s="39">
        <v>1700</v>
      </c>
      <c r="F31" s="39">
        <v>1700</v>
      </c>
      <c r="G31" s="39">
        <v>1700</v>
      </c>
      <c r="H31" s="39">
        <v>1700</v>
      </c>
      <c r="I31" s="39">
        <v>1700</v>
      </c>
      <c r="J31" s="39">
        <v>1700</v>
      </c>
      <c r="K31" s="39">
        <v>1700</v>
      </c>
      <c r="L31" s="39">
        <v>1700</v>
      </c>
      <c r="M31" s="39">
        <v>1700</v>
      </c>
      <c r="N31" s="39">
        <v>1700</v>
      </c>
      <c r="O31" s="39">
        <v>1700</v>
      </c>
      <c r="P31" s="40">
        <f t="shared" si="12"/>
        <v>20400</v>
      </c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</row>
    <row r="32" spans="1:35" ht="15.75" customHeight="1" x14ac:dyDescent="0.25">
      <c r="A32" s="1"/>
      <c r="B32" s="44" t="s">
        <v>55</v>
      </c>
      <c r="C32" s="38" t="s">
        <v>56</v>
      </c>
      <c r="D32" s="39">
        <v>3400</v>
      </c>
      <c r="E32" s="39">
        <v>3400</v>
      </c>
      <c r="F32" s="39">
        <v>3400</v>
      </c>
      <c r="G32" s="39">
        <v>3400</v>
      </c>
      <c r="H32" s="39">
        <v>3400</v>
      </c>
      <c r="I32" s="39">
        <v>3400</v>
      </c>
      <c r="J32" s="39">
        <v>3400</v>
      </c>
      <c r="K32" s="39">
        <v>3400</v>
      </c>
      <c r="L32" s="39">
        <v>3400</v>
      </c>
      <c r="M32" s="39">
        <v>3400</v>
      </c>
      <c r="N32" s="39">
        <v>3400</v>
      </c>
      <c r="O32" s="39">
        <v>3400</v>
      </c>
      <c r="P32" s="40">
        <f t="shared" si="12"/>
        <v>40800</v>
      </c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</row>
    <row r="33" spans="1:35" ht="16.5" customHeight="1" thickBot="1" x14ac:dyDescent="0.3">
      <c r="A33" s="1"/>
      <c r="B33" s="46" t="s">
        <v>57</v>
      </c>
      <c r="C33" s="55" t="s">
        <v>58</v>
      </c>
      <c r="D33" s="56">
        <v>2000</v>
      </c>
      <c r="E33" s="56">
        <v>2000</v>
      </c>
      <c r="F33" s="56">
        <v>2000</v>
      </c>
      <c r="G33" s="56">
        <v>2000</v>
      </c>
      <c r="H33" s="56">
        <v>2000</v>
      </c>
      <c r="I33" s="56">
        <v>2000</v>
      </c>
      <c r="J33" s="56">
        <v>2000</v>
      </c>
      <c r="K33" s="56">
        <v>2000</v>
      </c>
      <c r="L33" s="56">
        <v>2000</v>
      </c>
      <c r="M33" s="56">
        <v>2000</v>
      </c>
      <c r="N33" s="56">
        <v>2000</v>
      </c>
      <c r="O33" s="56">
        <v>2000</v>
      </c>
      <c r="P33" s="49">
        <f t="shared" si="12"/>
        <v>24000</v>
      </c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</row>
    <row r="34" spans="1:35" ht="16.5" customHeight="1" thickBot="1" x14ac:dyDescent="0.3">
      <c r="A34" s="29"/>
      <c r="B34" s="50" t="s">
        <v>59</v>
      </c>
      <c r="C34" s="31" t="s">
        <v>60</v>
      </c>
      <c r="D34" s="32">
        <f t="shared" ref="D34:O34" si="14">SUM(D35:D39)</f>
        <v>733600</v>
      </c>
      <c r="E34" s="32">
        <f t="shared" si="14"/>
        <v>770182</v>
      </c>
      <c r="F34" s="32">
        <f t="shared" si="14"/>
        <v>602945</v>
      </c>
      <c r="G34" s="32">
        <f t="shared" si="14"/>
        <v>680335</v>
      </c>
      <c r="H34" s="32">
        <f t="shared" si="14"/>
        <v>925957</v>
      </c>
      <c r="I34" s="32">
        <f t="shared" si="14"/>
        <v>684350</v>
      </c>
      <c r="J34" s="32">
        <f t="shared" si="14"/>
        <v>561443.5</v>
      </c>
      <c r="K34" s="32">
        <f t="shared" si="14"/>
        <v>502400</v>
      </c>
      <c r="L34" s="32">
        <f t="shared" si="14"/>
        <v>455712.5</v>
      </c>
      <c r="M34" s="32">
        <f t="shared" si="14"/>
        <v>500172</v>
      </c>
      <c r="N34" s="32">
        <f t="shared" si="14"/>
        <v>552700</v>
      </c>
      <c r="O34" s="32">
        <f t="shared" si="14"/>
        <v>634100</v>
      </c>
      <c r="P34" s="33">
        <f t="shared" si="12"/>
        <v>7603897</v>
      </c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</row>
    <row r="35" spans="1:35" ht="15.75" customHeight="1" x14ac:dyDescent="0.25">
      <c r="A35" s="29"/>
      <c r="B35" s="34" t="s">
        <v>61</v>
      </c>
      <c r="C35" s="35" t="s">
        <v>62</v>
      </c>
      <c r="D35" s="36">
        <v>10000</v>
      </c>
      <c r="E35" s="36">
        <v>10000</v>
      </c>
      <c r="F35" s="36">
        <v>10000</v>
      </c>
      <c r="G35" s="36">
        <v>10000</v>
      </c>
      <c r="H35" s="36">
        <v>10000</v>
      </c>
      <c r="I35" s="36">
        <v>10000</v>
      </c>
      <c r="J35" s="36">
        <v>10000</v>
      </c>
      <c r="K35" s="36">
        <v>10000</v>
      </c>
      <c r="L35" s="36">
        <v>10000</v>
      </c>
      <c r="M35" s="36">
        <v>10000</v>
      </c>
      <c r="N35" s="36">
        <v>10000</v>
      </c>
      <c r="O35" s="36">
        <v>10000</v>
      </c>
      <c r="P35" s="37">
        <f t="shared" si="12"/>
        <v>120000</v>
      </c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29"/>
      <c r="AH35" s="29"/>
      <c r="AI35" s="29"/>
    </row>
    <row r="36" spans="1:35" ht="15.75" customHeight="1" x14ac:dyDescent="0.25">
      <c r="A36" s="29"/>
      <c r="B36" s="44" t="s">
        <v>63</v>
      </c>
      <c r="C36" s="38" t="s">
        <v>64</v>
      </c>
      <c r="D36" s="39">
        <v>0</v>
      </c>
      <c r="E36" s="39">
        <v>0</v>
      </c>
      <c r="F36" s="39">
        <v>0</v>
      </c>
      <c r="G36" s="39">
        <v>0</v>
      </c>
      <c r="H36" s="39">
        <v>0</v>
      </c>
      <c r="I36" s="39">
        <v>0</v>
      </c>
      <c r="J36" s="39">
        <v>0</v>
      </c>
      <c r="K36" s="39">
        <v>10000</v>
      </c>
      <c r="L36" s="39">
        <v>0</v>
      </c>
      <c r="M36" s="39">
        <v>0</v>
      </c>
      <c r="N36" s="39">
        <v>0</v>
      </c>
      <c r="O36" s="39">
        <v>0</v>
      </c>
      <c r="P36" s="40">
        <f t="shared" si="12"/>
        <v>10000</v>
      </c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</row>
    <row r="37" spans="1:35" ht="15.75" customHeight="1" x14ac:dyDescent="0.25">
      <c r="A37" s="29"/>
      <c r="B37" s="44" t="s">
        <v>65</v>
      </c>
      <c r="C37" s="38" t="s">
        <v>66</v>
      </c>
      <c r="D37" s="39">
        <v>0</v>
      </c>
      <c r="E37" s="39">
        <v>0</v>
      </c>
      <c r="F37" s="39">
        <v>1000</v>
      </c>
      <c r="G37" s="39">
        <v>0</v>
      </c>
      <c r="H37" s="39">
        <v>0</v>
      </c>
      <c r="I37" s="39">
        <v>1000</v>
      </c>
      <c r="J37" s="39">
        <v>0</v>
      </c>
      <c r="K37" s="39">
        <v>0</v>
      </c>
      <c r="L37" s="39">
        <v>1000</v>
      </c>
      <c r="M37" s="39">
        <v>0</v>
      </c>
      <c r="N37" s="39">
        <v>0</v>
      </c>
      <c r="O37" s="39">
        <v>1000</v>
      </c>
      <c r="P37" s="40">
        <f t="shared" si="12"/>
        <v>4000</v>
      </c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</row>
    <row r="38" spans="1:35" ht="15.75" customHeight="1" x14ac:dyDescent="0.25">
      <c r="A38" s="29"/>
      <c r="B38" s="44" t="s">
        <v>67</v>
      </c>
      <c r="C38" s="53" t="s">
        <v>100</v>
      </c>
      <c r="D38" s="57">
        <f t="shared" ref="D38:O38" si="15">D10/100*0.5</f>
        <v>10800</v>
      </c>
      <c r="E38" s="57">
        <f t="shared" si="15"/>
        <v>11346</v>
      </c>
      <c r="F38" s="57">
        <f t="shared" si="15"/>
        <v>8835</v>
      </c>
      <c r="G38" s="57">
        <f t="shared" si="15"/>
        <v>10005</v>
      </c>
      <c r="H38" s="57">
        <f t="shared" si="15"/>
        <v>13671</v>
      </c>
      <c r="I38" s="57">
        <f t="shared" si="15"/>
        <v>10050</v>
      </c>
      <c r="J38" s="57">
        <f t="shared" si="15"/>
        <v>8230.5</v>
      </c>
      <c r="K38" s="57">
        <f t="shared" si="15"/>
        <v>7200</v>
      </c>
      <c r="L38" s="57">
        <f t="shared" si="15"/>
        <v>6637.5</v>
      </c>
      <c r="M38" s="57">
        <f t="shared" si="15"/>
        <v>7316</v>
      </c>
      <c r="N38" s="57">
        <f t="shared" si="15"/>
        <v>8100</v>
      </c>
      <c r="O38" s="57">
        <f t="shared" si="15"/>
        <v>9300</v>
      </c>
      <c r="P38" s="58">
        <f t="shared" si="12"/>
        <v>111491</v>
      </c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29"/>
      <c r="AH38" s="29"/>
      <c r="AI38" s="29"/>
    </row>
    <row r="39" spans="1:35" ht="16.5" customHeight="1" thickBot="1" x14ac:dyDescent="0.3">
      <c r="A39" s="29"/>
      <c r="B39" s="46" t="s">
        <v>68</v>
      </c>
      <c r="C39" s="47" t="s">
        <v>102</v>
      </c>
      <c r="D39" s="48">
        <f>D10/100*33</f>
        <v>712800</v>
      </c>
      <c r="E39" s="48">
        <f t="shared" ref="E39:O39" si="16">E10/100*33</f>
        <v>748836</v>
      </c>
      <c r="F39" s="48">
        <f t="shared" si="16"/>
        <v>583110</v>
      </c>
      <c r="G39" s="48">
        <f t="shared" si="16"/>
        <v>660330</v>
      </c>
      <c r="H39" s="48">
        <f t="shared" si="16"/>
        <v>902286</v>
      </c>
      <c r="I39" s="48">
        <f t="shared" si="16"/>
        <v>663300</v>
      </c>
      <c r="J39" s="48">
        <f t="shared" si="16"/>
        <v>543213</v>
      </c>
      <c r="K39" s="48">
        <f t="shared" si="16"/>
        <v>475200</v>
      </c>
      <c r="L39" s="48">
        <f t="shared" si="16"/>
        <v>438075</v>
      </c>
      <c r="M39" s="48">
        <f t="shared" si="16"/>
        <v>482856</v>
      </c>
      <c r="N39" s="48">
        <f t="shared" si="16"/>
        <v>534600</v>
      </c>
      <c r="O39" s="48">
        <f t="shared" si="16"/>
        <v>613800</v>
      </c>
      <c r="P39" s="49">
        <f t="shared" si="12"/>
        <v>7358406</v>
      </c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29"/>
      <c r="AH39" s="29"/>
      <c r="AI39" s="29"/>
    </row>
    <row r="40" spans="1:35" ht="16.5" customHeight="1" thickBot="1" x14ac:dyDescent="0.3">
      <c r="A40" s="29"/>
      <c r="B40" s="50" t="s">
        <v>69</v>
      </c>
      <c r="C40" s="31" t="s">
        <v>70</v>
      </c>
      <c r="D40" s="51">
        <f t="shared" ref="D40:O40" si="17">SUM(D41:D43)</f>
        <v>84780</v>
      </c>
      <c r="E40" s="51">
        <f t="shared" si="17"/>
        <v>88383.6</v>
      </c>
      <c r="F40" s="51">
        <f t="shared" si="17"/>
        <v>71811</v>
      </c>
      <c r="G40" s="51">
        <f t="shared" si="17"/>
        <v>79533</v>
      </c>
      <c r="H40" s="51">
        <f t="shared" si="17"/>
        <v>103728.6</v>
      </c>
      <c r="I40" s="51">
        <f t="shared" si="17"/>
        <v>79830</v>
      </c>
      <c r="J40" s="51">
        <f t="shared" si="17"/>
        <v>67821.3</v>
      </c>
      <c r="K40" s="51">
        <f t="shared" si="17"/>
        <v>61020</v>
      </c>
      <c r="L40" s="51">
        <f t="shared" si="17"/>
        <v>57307.5</v>
      </c>
      <c r="M40" s="51">
        <f t="shared" si="17"/>
        <v>61785.600000000006</v>
      </c>
      <c r="N40" s="51">
        <f t="shared" si="17"/>
        <v>66960</v>
      </c>
      <c r="O40" s="51">
        <f t="shared" si="17"/>
        <v>74880</v>
      </c>
      <c r="P40" s="33">
        <f t="shared" si="12"/>
        <v>897840.6</v>
      </c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  <c r="AF40" s="29"/>
      <c r="AG40" s="29"/>
      <c r="AH40" s="29"/>
      <c r="AI40" s="29"/>
    </row>
    <row r="41" spans="1:35" ht="15.75" customHeight="1" x14ac:dyDescent="0.25">
      <c r="A41" s="29"/>
      <c r="B41" s="59" t="s">
        <v>71</v>
      </c>
      <c r="C41" s="35" t="s">
        <v>72</v>
      </c>
      <c r="D41" s="36">
        <v>3500</v>
      </c>
      <c r="E41" s="36">
        <v>3500</v>
      </c>
      <c r="F41" s="36">
        <v>3500</v>
      </c>
      <c r="G41" s="36">
        <v>3500</v>
      </c>
      <c r="H41" s="36">
        <v>3500</v>
      </c>
      <c r="I41" s="36">
        <v>3500</v>
      </c>
      <c r="J41" s="36">
        <v>3500</v>
      </c>
      <c r="K41" s="36">
        <v>3500</v>
      </c>
      <c r="L41" s="36">
        <v>3500</v>
      </c>
      <c r="M41" s="36">
        <v>3500</v>
      </c>
      <c r="N41" s="36">
        <v>3500</v>
      </c>
      <c r="O41" s="36">
        <v>3500</v>
      </c>
      <c r="P41" s="37">
        <f t="shared" si="12"/>
        <v>42000</v>
      </c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29"/>
      <c r="AH41" s="29"/>
      <c r="AI41" s="29"/>
    </row>
    <row r="42" spans="1:35" ht="15.75" customHeight="1" x14ac:dyDescent="0.25">
      <c r="A42" s="29"/>
      <c r="B42" s="59" t="s">
        <v>73</v>
      </c>
      <c r="C42" s="38" t="s">
        <v>98</v>
      </c>
      <c r="D42" s="39">
        <v>10000</v>
      </c>
      <c r="E42" s="39">
        <v>10000</v>
      </c>
      <c r="F42" s="39">
        <v>10000</v>
      </c>
      <c r="G42" s="39">
        <v>10000</v>
      </c>
      <c r="H42" s="39">
        <v>10000</v>
      </c>
      <c r="I42" s="39">
        <v>10000</v>
      </c>
      <c r="J42" s="39">
        <v>10000</v>
      </c>
      <c r="K42" s="39">
        <v>10000</v>
      </c>
      <c r="L42" s="39">
        <v>10000</v>
      </c>
      <c r="M42" s="39">
        <v>10000</v>
      </c>
      <c r="N42" s="39">
        <v>10000</v>
      </c>
      <c r="O42" s="39">
        <v>10000</v>
      </c>
      <c r="P42" s="40">
        <f t="shared" si="12"/>
        <v>120000</v>
      </c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  <c r="AF42" s="29"/>
      <c r="AG42" s="29"/>
      <c r="AH42" s="29"/>
      <c r="AI42" s="29"/>
    </row>
    <row r="43" spans="1:35" ht="16.5" customHeight="1" thickBot="1" x14ac:dyDescent="0.3">
      <c r="A43" s="29"/>
      <c r="B43" s="59" t="s">
        <v>74</v>
      </c>
      <c r="C43" s="41" t="s">
        <v>75</v>
      </c>
      <c r="D43" s="42">
        <f>D10*0.1*33%</f>
        <v>71280</v>
      </c>
      <c r="E43" s="42">
        <f t="shared" ref="E43:O43" si="18">E10*0.1*33%</f>
        <v>74883.600000000006</v>
      </c>
      <c r="F43" s="42">
        <f t="shared" si="18"/>
        <v>58311</v>
      </c>
      <c r="G43" s="42">
        <f t="shared" si="18"/>
        <v>66033</v>
      </c>
      <c r="H43" s="42">
        <f t="shared" si="18"/>
        <v>90228.6</v>
      </c>
      <c r="I43" s="42">
        <f t="shared" si="18"/>
        <v>66330</v>
      </c>
      <c r="J43" s="42">
        <f t="shared" si="18"/>
        <v>54321.3</v>
      </c>
      <c r="K43" s="42">
        <f t="shared" si="18"/>
        <v>47520</v>
      </c>
      <c r="L43" s="42">
        <f t="shared" si="18"/>
        <v>43807.5</v>
      </c>
      <c r="M43" s="42">
        <f t="shared" si="18"/>
        <v>48285.600000000006</v>
      </c>
      <c r="N43" s="42">
        <f t="shared" si="18"/>
        <v>53460</v>
      </c>
      <c r="O43" s="42">
        <f t="shared" si="18"/>
        <v>61380</v>
      </c>
      <c r="P43" s="43">
        <f t="shared" si="12"/>
        <v>735840.6</v>
      </c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29"/>
      <c r="AH43" s="29"/>
      <c r="AI43" s="29"/>
    </row>
    <row r="44" spans="1:35" ht="16.5" customHeight="1" thickBot="1" x14ac:dyDescent="0.3">
      <c r="A44" s="29"/>
      <c r="B44" s="50" t="s">
        <v>76</v>
      </c>
      <c r="C44" s="31" t="s">
        <v>77</v>
      </c>
      <c r="D44" s="51">
        <f t="shared" ref="D44:O44" si="19">SUM(D45:D47)</f>
        <v>197424</v>
      </c>
      <c r="E44" s="51">
        <f t="shared" si="19"/>
        <v>207404.88</v>
      </c>
      <c r="F44" s="51">
        <f t="shared" si="19"/>
        <v>161503.79999999999</v>
      </c>
      <c r="G44" s="51">
        <f t="shared" si="19"/>
        <v>182891.4</v>
      </c>
      <c r="H44" s="51">
        <f t="shared" si="19"/>
        <v>249905.88</v>
      </c>
      <c r="I44" s="51">
        <f t="shared" si="19"/>
        <v>183714</v>
      </c>
      <c r="J44" s="51">
        <f t="shared" si="19"/>
        <v>150453.54</v>
      </c>
      <c r="K44" s="51">
        <f t="shared" si="19"/>
        <v>131616</v>
      </c>
      <c r="L44" s="51">
        <f t="shared" si="19"/>
        <v>121333.5</v>
      </c>
      <c r="M44" s="51">
        <f t="shared" si="19"/>
        <v>133736.47999999998</v>
      </c>
      <c r="N44" s="51">
        <f t="shared" si="19"/>
        <v>148068</v>
      </c>
      <c r="O44" s="51">
        <f t="shared" si="19"/>
        <v>170004</v>
      </c>
      <c r="P44" s="33">
        <f t="shared" si="12"/>
        <v>2038055.48</v>
      </c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29"/>
      <c r="AH44" s="29"/>
      <c r="AI44" s="29"/>
    </row>
    <row r="45" spans="1:35" ht="15.75" customHeight="1" x14ac:dyDescent="0.25">
      <c r="A45" s="29"/>
      <c r="B45" s="34" t="s">
        <v>78</v>
      </c>
      <c r="C45" s="35" t="s">
        <v>79</v>
      </c>
      <c r="D45" s="36">
        <f t="shared" ref="D45:O45" si="20">D10/100*2</f>
        <v>43200</v>
      </c>
      <c r="E45" s="36">
        <f t="shared" si="20"/>
        <v>45384</v>
      </c>
      <c r="F45" s="36">
        <f t="shared" si="20"/>
        <v>35340</v>
      </c>
      <c r="G45" s="36">
        <f t="shared" si="20"/>
        <v>40020</v>
      </c>
      <c r="H45" s="36">
        <f t="shared" si="20"/>
        <v>54684</v>
      </c>
      <c r="I45" s="36">
        <f t="shared" si="20"/>
        <v>40200</v>
      </c>
      <c r="J45" s="36">
        <f t="shared" si="20"/>
        <v>32922</v>
      </c>
      <c r="K45" s="36">
        <f t="shared" si="20"/>
        <v>28800</v>
      </c>
      <c r="L45" s="36">
        <f t="shared" si="20"/>
        <v>26550</v>
      </c>
      <c r="M45" s="36">
        <f t="shared" si="20"/>
        <v>29264</v>
      </c>
      <c r="N45" s="36">
        <f t="shared" si="20"/>
        <v>32400</v>
      </c>
      <c r="O45" s="36">
        <f t="shared" si="20"/>
        <v>37200</v>
      </c>
      <c r="P45" s="37">
        <f t="shared" si="12"/>
        <v>445964</v>
      </c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29"/>
      <c r="AI45" s="29"/>
    </row>
    <row r="46" spans="1:35" ht="15.75" customHeight="1" x14ac:dyDescent="0.25">
      <c r="A46" s="29"/>
      <c r="B46" s="34" t="s">
        <v>80</v>
      </c>
      <c r="C46" s="38" t="s">
        <v>104</v>
      </c>
      <c r="D46" s="54">
        <f t="shared" ref="D46:O46" si="21">D10*0.6/100*1.9</f>
        <v>24624</v>
      </c>
      <c r="E46" s="54">
        <f t="shared" si="21"/>
        <v>25868.880000000001</v>
      </c>
      <c r="F46" s="54">
        <f t="shared" si="21"/>
        <v>20143.8</v>
      </c>
      <c r="G46" s="54">
        <f t="shared" si="21"/>
        <v>22811.399999999998</v>
      </c>
      <c r="H46" s="54">
        <f t="shared" si="21"/>
        <v>31169.88</v>
      </c>
      <c r="I46" s="54">
        <f t="shared" si="21"/>
        <v>22914</v>
      </c>
      <c r="J46" s="54">
        <f t="shared" si="21"/>
        <v>18765.54</v>
      </c>
      <c r="K46" s="54">
        <f t="shared" si="21"/>
        <v>16416</v>
      </c>
      <c r="L46" s="54">
        <f t="shared" si="21"/>
        <v>15133.5</v>
      </c>
      <c r="M46" s="54">
        <f t="shared" si="21"/>
        <v>16680.48</v>
      </c>
      <c r="N46" s="54">
        <f t="shared" si="21"/>
        <v>18468</v>
      </c>
      <c r="O46" s="54">
        <f t="shared" si="21"/>
        <v>21204</v>
      </c>
      <c r="P46" s="40">
        <f t="shared" si="12"/>
        <v>254199.48000000004</v>
      </c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29"/>
      <c r="AH46" s="29"/>
      <c r="AI46" s="29"/>
    </row>
    <row r="47" spans="1:35" ht="16.5" customHeight="1" thickBot="1" x14ac:dyDescent="0.3">
      <c r="A47" s="29"/>
      <c r="B47" s="60" t="s">
        <v>81</v>
      </c>
      <c r="C47" s="41" t="s">
        <v>96</v>
      </c>
      <c r="D47" s="61">
        <f t="shared" ref="D47:O47" si="22">D10/100*6</f>
        <v>129600</v>
      </c>
      <c r="E47" s="61">
        <f t="shared" si="22"/>
        <v>136152</v>
      </c>
      <c r="F47" s="61">
        <f t="shared" si="22"/>
        <v>106020</v>
      </c>
      <c r="G47" s="61">
        <f t="shared" si="22"/>
        <v>120060</v>
      </c>
      <c r="H47" s="61">
        <f t="shared" si="22"/>
        <v>164052</v>
      </c>
      <c r="I47" s="61">
        <f t="shared" si="22"/>
        <v>120600</v>
      </c>
      <c r="J47" s="61">
        <f t="shared" si="22"/>
        <v>98766</v>
      </c>
      <c r="K47" s="61">
        <f t="shared" si="22"/>
        <v>86400</v>
      </c>
      <c r="L47" s="61">
        <f t="shared" si="22"/>
        <v>79650</v>
      </c>
      <c r="M47" s="61">
        <f t="shared" si="22"/>
        <v>87792</v>
      </c>
      <c r="N47" s="61">
        <f t="shared" si="22"/>
        <v>97200</v>
      </c>
      <c r="O47" s="61">
        <f t="shared" si="22"/>
        <v>111600</v>
      </c>
      <c r="P47" s="43">
        <f t="shared" si="12"/>
        <v>1337892</v>
      </c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29"/>
      <c r="AG47" s="29"/>
      <c r="AH47" s="29"/>
      <c r="AI47" s="29"/>
    </row>
    <row r="48" spans="1:35" ht="15.75" customHeight="1" x14ac:dyDescent="0.25">
      <c r="A48" s="1"/>
      <c r="B48" s="2"/>
      <c r="C48" s="1"/>
      <c r="D48" s="3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</row>
    <row r="49" spans="1:35" ht="15.75" customHeight="1" x14ac:dyDescent="0.25">
      <c r="A49" s="1"/>
      <c r="B49" s="2"/>
      <c r="C49" s="1"/>
      <c r="D49" s="3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</row>
    <row r="50" spans="1:35" ht="16.5" customHeight="1" thickBot="1" x14ac:dyDescent="0.3">
      <c r="A50" s="1"/>
      <c r="B50" s="2"/>
      <c r="C50" s="1"/>
      <c r="D50" s="62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</row>
    <row r="51" spans="1:35" ht="16.5" customHeight="1" thickBot="1" x14ac:dyDescent="0.3">
      <c r="A51" s="1"/>
      <c r="B51" s="98" t="s">
        <v>82</v>
      </c>
      <c r="C51" s="99"/>
      <c r="D51" s="63" t="s">
        <v>3</v>
      </c>
      <c r="E51" s="63" t="s">
        <v>4</v>
      </c>
      <c r="F51" s="63" t="s">
        <v>5</v>
      </c>
      <c r="G51" s="63" t="s">
        <v>6</v>
      </c>
      <c r="H51" s="63" t="s">
        <v>7</v>
      </c>
      <c r="I51" s="63" t="s">
        <v>8</v>
      </c>
      <c r="J51" s="63" t="s">
        <v>9</v>
      </c>
      <c r="K51" s="63" t="s">
        <v>10</v>
      </c>
      <c r="L51" s="63" t="s">
        <v>11</v>
      </c>
      <c r="M51" s="63" t="s">
        <v>12</v>
      </c>
      <c r="N51" s="63" t="s">
        <v>13</v>
      </c>
      <c r="O51" s="63" t="s">
        <v>14</v>
      </c>
      <c r="P51" s="64" t="s">
        <v>83</v>
      </c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</row>
    <row r="52" spans="1:35" ht="15.75" customHeight="1" x14ac:dyDescent="0.25">
      <c r="A52" s="1"/>
      <c r="B52" s="65">
        <v>1</v>
      </c>
      <c r="C52" s="35" t="s">
        <v>84</v>
      </c>
      <c r="D52" s="89">
        <f t="shared" ref="D52:O53" si="23">D10</f>
        <v>2160000</v>
      </c>
      <c r="E52" s="90">
        <f t="shared" si="23"/>
        <v>2269200</v>
      </c>
      <c r="F52" s="90">
        <f t="shared" si="23"/>
        <v>1767000</v>
      </c>
      <c r="G52" s="90">
        <f t="shared" si="23"/>
        <v>2001000</v>
      </c>
      <c r="H52" s="90">
        <f t="shared" si="23"/>
        <v>2734200</v>
      </c>
      <c r="I52" s="90">
        <f t="shared" si="23"/>
        <v>2010000</v>
      </c>
      <c r="J52" s="90">
        <f t="shared" si="23"/>
        <v>1646100</v>
      </c>
      <c r="K52" s="90">
        <f t="shared" si="23"/>
        <v>1440000</v>
      </c>
      <c r="L52" s="90">
        <f t="shared" si="23"/>
        <v>1327500</v>
      </c>
      <c r="M52" s="90">
        <f t="shared" si="23"/>
        <v>1463200</v>
      </c>
      <c r="N52" s="90">
        <f t="shared" si="23"/>
        <v>1620000</v>
      </c>
      <c r="O52" s="90">
        <f t="shared" si="23"/>
        <v>1860000</v>
      </c>
      <c r="P52" s="91">
        <f t="shared" ref="P52:P54" si="24">SUM(D52:O52)</f>
        <v>22298200</v>
      </c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</row>
    <row r="53" spans="1:35" ht="15.75" customHeight="1" x14ac:dyDescent="0.25">
      <c r="A53" s="1"/>
      <c r="B53" s="66">
        <v>2</v>
      </c>
      <c r="C53" s="38" t="s">
        <v>85</v>
      </c>
      <c r="D53" s="92">
        <f t="shared" si="23"/>
        <v>1673415</v>
      </c>
      <c r="E53" s="93">
        <f t="shared" si="23"/>
        <v>1721541.48</v>
      </c>
      <c r="F53" s="93">
        <f t="shared" si="23"/>
        <v>1471720.8</v>
      </c>
      <c r="G53" s="93">
        <f t="shared" si="23"/>
        <v>1584920.4</v>
      </c>
      <c r="H53" s="93">
        <f t="shared" si="23"/>
        <v>1958412.48</v>
      </c>
      <c r="I53" s="93">
        <f t="shared" si="23"/>
        <v>1595505</v>
      </c>
      <c r="J53" s="93">
        <f t="shared" si="23"/>
        <v>1404134.34</v>
      </c>
      <c r="K53" s="93">
        <f t="shared" si="23"/>
        <v>1309147</v>
      </c>
      <c r="L53" s="93">
        <f t="shared" si="23"/>
        <v>1242839.5</v>
      </c>
      <c r="M53" s="93">
        <f t="shared" si="23"/>
        <v>1315965.08</v>
      </c>
      <c r="N53" s="93">
        <f t="shared" si="23"/>
        <v>1390839</v>
      </c>
      <c r="O53" s="93">
        <f t="shared" si="23"/>
        <v>1514095</v>
      </c>
      <c r="P53" s="94">
        <f t="shared" si="24"/>
        <v>18182535.079999998</v>
      </c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</row>
    <row r="54" spans="1:35" ht="16.5" customHeight="1" thickBot="1" x14ac:dyDescent="0.3">
      <c r="A54" s="1"/>
      <c r="B54" s="67">
        <v>3</v>
      </c>
      <c r="C54" s="68" t="s">
        <v>86</v>
      </c>
      <c r="D54" s="95">
        <f t="shared" ref="D54:O54" si="25">D52-D53</f>
        <v>486585</v>
      </c>
      <c r="E54" s="96">
        <f t="shared" si="25"/>
        <v>547658.52</v>
      </c>
      <c r="F54" s="96">
        <f t="shared" si="25"/>
        <v>295279.19999999995</v>
      </c>
      <c r="G54" s="96">
        <f t="shared" si="25"/>
        <v>416079.60000000009</v>
      </c>
      <c r="H54" s="96">
        <f t="shared" si="25"/>
        <v>775787.52000000002</v>
      </c>
      <c r="I54" s="96">
        <f t="shared" si="25"/>
        <v>414495</v>
      </c>
      <c r="J54" s="96">
        <f t="shared" si="25"/>
        <v>241965.65999999992</v>
      </c>
      <c r="K54" s="96">
        <f t="shared" si="25"/>
        <v>130853</v>
      </c>
      <c r="L54" s="96">
        <f t="shared" si="25"/>
        <v>84660.5</v>
      </c>
      <c r="M54" s="96">
        <f t="shared" si="25"/>
        <v>147234.91999999993</v>
      </c>
      <c r="N54" s="96">
        <f t="shared" si="25"/>
        <v>229161</v>
      </c>
      <c r="O54" s="96">
        <f t="shared" si="25"/>
        <v>345905</v>
      </c>
      <c r="P54" s="97">
        <f t="shared" si="24"/>
        <v>4115664.92</v>
      </c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</row>
    <row r="55" spans="1:35" ht="9" customHeight="1" x14ac:dyDescent="0.25">
      <c r="A55" s="1"/>
      <c r="B55" s="2"/>
      <c r="C55" s="1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</row>
    <row r="56" spans="1:35" ht="15.75" customHeight="1" x14ac:dyDescent="0.25">
      <c r="A56" s="1"/>
      <c r="B56" s="69"/>
      <c r="C56" s="70"/>
      <c r="D56" s="71"/>
      <c r="E56" s="71"/>
      <c r="F56" s="4"/>
      <c r="G56" s="4"/>
      <c r="H56" s="4"/>
      <c r="I56" s="4"/>
      <c r="J56" s="4"/>
      <c r="K56" s="4"/>
      <c r="L56" s="4"/>
      <c r="M56" s="4"/>
      <c r="N56" s="4"/>
      <c r="O56" s="4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</row>
    <row r="57" spans="1:35" ht="15.75" customHeight="1" thickBot="1" x14ac:dyDescent="0.3">
      <c r="A57" s="1"/>
      <c r="B57" s="2"/>
      <c r="C57" s="1"/>
      <c r="D57" s="3"/>
      <c r="E57" s="72"/>
      <c r="F57" s="72"/>
      <c r="G57" s="72"/>
      <c r="H57" s="72"/>
      <c r="I57" s="72"/>
      <c r="J57" s="72"/>
      <c r="K57" s="72"/>
      <c r="L57" s="72"/>
      <c r="M57" s="72"/>
      <c r="N57" s="72"/>
      <c r="O57" s="72"/>
      <c r="P57" s="72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</row>
    <row r="58" spans="1:35" ht="15.75" customHeight="1" x14ac:dyDescent="0.25">
      <c r="A58" s="1"/>
      <c r="B58" s="73"/>
      <c r="C58" s="74" t="s">
        <v>87</v>
      </c>
      <c r="D58" s="75">
        <v>4000000</v>
      </c>
      <c r="E58" s="76"/>
      <c r="F58" s="76"/>
      <c r="G58" s="4"/>
      <c r="H58" s="4"/>
      <c r="I58" s="4"/>
      <c r="J58" s="4"/>
      <c r="K58" s="4"/>
      <c r="L58" s="4"/>
      <c r="M58" s="4"/>
      <c r="N58" s="4"/>
      <c r="O58" s="4"/>
      <c r="P58" s="4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</row>
    <row r="59" spans="1:35" ht="15.75" customHeight="1" x14ac:dyDescent="0.25">
      <c r="A59" s="1"/>
      <c r="B59" s="73"/>
      <c r="C59" s="77" t="s">
        <v>88</v>
      </c>
      <c r="D59" s="78">
        <f>P52</f>
        <v>22298200</v>
      </c>
      <c r="E59" s="76"/>
      <c r="F59" s="76"/>
      <c r="G59" s="4"/>
      <c r="H59" s="4"/>
      <c r="I59" s="4"/>
      <c r="J59" s="4"/>
      <c r="K59" s="4"/>
      <c r="L59" s="4"/>
      <c r="M59" s="4"/>
      <c r="N59" s="4"/>
      <c r="O59" s="4"/>
      <c r="P59" s="4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</row>
    <row r="60" spans="1:35" ht="15.75" customHeight="1" x14ac:dyDescent="0.25">
      <c r="A60" s="1"/>
      <c r="B60" s="73"/>
      <c r="C60" s="79" t="s">
        <v>89</v>
      </c>
      <c r="D60" s="80">
        <f>AVERAGEA(D52:O52)</f>
        <v>1858183.3333333333</v>
      </c>
      <c r="E60" s="76"/>
      <c r="F60" s="76"/>
      <c r="G60" s="4"/>
      <c r="H60" s="4"/>
      <c r="I60" s="4"/>
      <c r="J60" s="4"/>
      <c r="K60" s="4"/>
      <c r="L60" s="4"/>
      <c r="M60" s="4"/>
      <c r="N60" s="4"/>
      <c r="O60" s="4"/>
      <c r="P60" s="4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</row>
    <row r="61" spans="1:35" ht="15.75" customHeight="1" x14ac:dyDescent="0.25">
      <c r="A61" s="1"/>
      <c r="B61" s="73"/>
      <c r="C61" s="77" t="s">
        <v>90</v>
      </c>
      <c r="D61" s="78">
        <f>P53</f>
        <v>18182535.079999998</v>
      </c>
      <c r="E61" s="76"/>
      <c r="F61" s="76"/>
      <c r="G61" s="4"/>
      <c r="H61" s="4"/>
      <c r="I61" s="4"/>
      <c r="J61" s="4"/>
      <c r="K61" s="4"/>
      <c r="L61" s="4"/>
      <c r="M61" s="4"/>
      <c r="N61" s="4"/>
      <c r="O61" s="4"/>
      <c r="P61" s="4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</row>
    <row r="62" spans="1:35" ht="15.75" customHeight="1" x14ac:dyDescent="0.25">
      <c r="A62" s="1"/>
      <c r="B62" s="73"/>
      <c r="C62" s="79" t="s">
        <v>91</v>
      </c>
      <c r="D62" s="80">
        <f>AVERAGE(D53:O53)</f>
        <v>1515211.2566666666</v>
      </c>
      <c r="E62" s="76"/>
      <c r="F62" s="76"/>
      <c r="G62" s="4"/>
      <c r="H62" s="4"/>
      <c r="I62" s="4"/>
      <c r="J62" s="4"/>
      <c r="K62" s="4"/>
      <c r="L62" s="4"/>
      <c r="M62" s="4"/>
      <c r="N62" s="4"/>
      <c r="O62" s="4"/>
      <c r="P62" s="4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</row>
    <row r="63" spans="1:35" ht="15.75" customHeight="1" x14ac:dyDescent="0.25">
      <c r="A63" s="1"/>
      <c r="B63" s="73"/>
      <c r="C63" s="77" t="s">
        <v>92</v>
      </c>
      <c r="D63" s="78">
        <f>P54</f>
        <v>4115664.92</v>
      </c>
      <c r="E63" s="76"/>
      <c r="F63" s="76"/>
      <c r="G63" s="4"/>
      <c r="H63" s="4"/>
      <c r="I63" s="4"/>
      <c r="J63" s="4"/>
      <c r="K63" s="4"/>
      <c r="L63" s="4"/>
      <c r="M63" s="4"/>
      <c r="N63" s="4"/>
      <c r="O63" s="4"/>
      <c r="P63" s="4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</row>
    <row r="64" spans="1:35" ht="15.75" customHeight="1" x14ac:dyDescent="0.25">
      <c r="A64" s="1"/>
      <c r="B64" s="73"/>
      <c r="C64" s="79" t="s">
        <v>93</v>
      </c>
      <c r="D64" s="80">
        <f>AVERAGE(D54:O54)</f>
        <v>342972.07666666666</v>
      </c>
      <c r="E64" s="76"/>
      <c r="F64" s="76"/>
      <c r="G64" s="4"/>
      <c r="H64" s="4"/>
      <c r="I64" s="4"/>
      <c r="J64" s="4"/>
      <c r="K64" s="4"/>
      <c r="L64" s="4"/>
      <c r="M64" s="4"/>
      <c r="N64" s="4"/>
      <c r="O64" s="4"/>
      <c r="P64" s="4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</row>
    <row r="65" spans="1:35" ht="15" customHeight="1" x14ac:dyDescent="0.35">
      <c r="A65" s="1"/>
      <c r="B65" s="81"/>
      <c r="C65" s="82" t="s">
        <v>94</v>
      </c>
      <c r="D65" s="83">
        <f>P54/D58*100</f>
        <v>102.89162299999998</v>
      </c>
      <c r="E65" s="4"/>
      <c r="F65" s="4"/>
      <c r="G65" s="4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3"/>
    </row>
    <row r="66" spans="1:35" ht="15.75" customHeight="1" thickBot="1" x14ac:dyDescent="0.3">
      <c r="A66" s="1"/>
      <c r="B66" s="2"/>
      <c r="C66" s="84" t="s">
        <v>95</v>
      </c>
      <c r="D66" s="85">
        <f>D58/(P54/12)</f>
        <v>11.662757035137837</v>
      </c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1"/>
      <c r="AC66" s="1"/>
      <c r="AD66" s="1"/>
      <c r="AE66" s="1"/>
      <c r="AF66" s="1"/>
      <c r="AG66" s="1"/>
      <c r="AH66" s="1"/>
      <c r="AI66" s="1"/>
    </row>
    <row r="67" spans="1:35" ht="15.75" customHeight="1" x14ac:dyDescent="0.25">
      <c r="A67" s="1"/>
      <c r="B67" s="2"/>
      <c r="C67" s="1"/>
      <c r="D67" s="3"/>
      <c r="E67" s="4"/>
      <c r="F67" s="4"/>
      <c r="G67" s="4"/>
      <c r="H67" s="4"/>
      <c r="I67" s="86"/>
      <c r="J67" s="4"/>
      <c r="K67" s="4"/>
      <c r="L67" s="4"/>
      <c r="M67" s="4"/>
      <c r="N67" s="4"/>
      <c r="O67" s="4"/>
      <c r="P67" s="4"/>
      <c r="Q67" s="4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</row>
    <row r="68" spans="1:35" ht="15.75" customHeight="1" x14ac:dyDescent="0.25">
      <c r="A68" s="1"/>
      <c r="B68" s="2"/>
      <c r="C68" s="1"/>
      <c r="D68" s="3"/>
      <c r="E68" s="4"/>
      <c r="F68" s="4"/>
      <c r="G68" s="4"/>
      <c r="H68" s="4"/>
      <c r="I68" s="4"/>
      <c r="J68" s="4"/>
      <c r="K68" s="86"/>
      <c r="L68" s="4"/>
      <c r="M68" s="4"/>
      <c r="N68" s="4"/>
      <c r="O68" s="4"/>
      <c r="P68" s="87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</row>
    <row r="69" spans="1:35" ht="15.75" customHeight="1" x14ac:dyDescent="0.25">
      <c r="A69" s="1"/>
      <c r="B69" s="2"/>
      <c r="C69" s="1"/>
      <c r="D69" s="3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</row>
    <row r="70" spans="1:35" ht="15.75" customHeight="1" x14ac:dyDescent="0.25">
      <c r="A70" s="1"/>
      <c r="B70" s="2"/>
      <c r="C70" s="1"/>
      <c r="D70" s="3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</row>
    <row r="71" spans="1:35" ht="15.75" customHeight="1" x14ac:dyDescent="0.25">
      <c r="A71" s="1"/>
      <c r="B71" s="2"/>
      <c r="C71" s="1"/>
      <c r="D71" s="3"/>
      <c r="E71" s="4"/>
      <c r="F71" s="4"/>
      <c r="G71" s="4"/>
      <c r="H71" s="87"/>
      <c r="I71" s="4"/>
      <c r="J71" s="4"/>
      <c r="K71" s="4"/>
      <c r="L71" s="4"/>
      <c r="M71" s="4"/>
      <c r="N71" s="4"/>
      <c r="O71" s="4"/>
      <c r="P71" s="4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</row>
    <row r="72" spans="1:35" ht="15.75" customHeight="1" x14ac:dyDescent="0.25">
      <c r="A72" s="3"/>
      <c r="B72" s="2"/>
      <c r="C72" s="1"/>
      <c r="D72" s="3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</row>
    <row r="73" spans="1:35" ht="15.75" customHeight="1" x14ac:dyDescent="0.25">
      <c r="A73" s="3"/>
      <c r="B73" s="73"/>
      <c r="C73" s="1"/>
      <c r="D73" s="3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</row>
    <row r="74" spans="1:35" ht="15.75" customHeight="1" x14ac:dyDescent="0.25">
      <c r="A74" s="3"/>
      <c r="B74" s="2"/>
      <c r="C74" s="88"/>
      <c r="D74" s="3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</row>
    <row r="75" spans="1:35" ht="15.75" customHeight="1" x14ac:dyDescent="0.25">
      <c r="A75" s="1"/>
      <c r="B75" s="2"/>
      <c r="C75" s="1"/>
      <c r="D75" s="3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</row>
    <row r="76" spans="1:35" ht="15.75" customHeight="1" x14ac:dyDescent="0.25">
      <c r="A76" s="1"/>
      <c r="B76" s="2"/>
      <c r="C76" s="1"/>
      <c r="D76" s="3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</row>
    <row r="77" spans="1:35" ht="15.75" customHeight="1" x14ac:dyDescent="0.25">
      <c r="A77" s="1"/>
      <c r="B77" s="2"/>
      <c r="C77" s="1"/>
      <c r="D77" s="3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</row>
    <row r="78" spans="1:35" ht="15.75" customHeight="1" x14ac:dyDescent="0.25">
      <c r="A78" s="1"/>
      <c r="B78" s="2"/>
      <c r="C78" s="1"/>
      <c r="D78" s="3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</row>
    <row r="79" spans="1:35" ht="15.75" customHeight="1" x14ac:dyDescent="0.25">
      <c r="A79" s="1"/>
      <c r="B79" s="2"/>
      <c r="C79" s="1"/>
      <c r="D79" s="3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</row>
    <row r="80" spans="1:35" ht="15.75" customHeight="1" x14ac:dyDescent="0.25">
      <c r="A80" s="1"/>
      <c r="B80" s="2"/>
      <c r="C80" s="1"/>
      <c r="D80" s="3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</row>
    <row r="81" spans="1:35" ht="15.75" customHeight="1" x14ac:dyDescent="0.25">
      <c r="A81" s="1"/>
      <c r="B81" s="2"/>
      <c r="C81" s="1"/>
      <c r="D81" s="3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</row>
    <row r="82" spans="1:35" ht="15.75" customHeight="1" x14ac:dyDescent="0.25">
      <c r="A82" s="1"/>
      <c r="B82" s="2"/>
      <c r="C82" s="1"/>
      <c r="D82" s="3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</row>
    <row r="83" spans="1:35" ht="15.75" customHeight="1" x14ac:dyDescent="0.25">
      <c r="A83" s="1"/>
      <c r="B83" s="2"/>
      <c r="C83" s="1"/>
      <c r="D83" s="3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</row>
    <row r="84" spans="1:35" ht="15.75" customHeight="1" x14ac:dyDescent="0.25">
      <c r="A84" s="1"/>
      <c r="B84" s="2"/>
      <c r="C84" s="1"/>
      <c r="D84" s="3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</row>
    <row r="85" spans="1:35" ht="15.75" customHeight="1" x14ac:dyDescent="0.25">
      <c r="A85" s="1"/>
      <c r="B85" s="2"/>
      <c r="C85" s="1"/>
      <c r="D85" s="3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</row>
    <row r="86" spans="1:35" ht="15.75" customHeight="1" x14ac:dyDescent="0.25">
      <c r="A86" s="1"/>
      <c r="B86" s="2"/>
      <c r="C86" s="1"/>
      <c r="D86" s="3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</row>
    <row r="87" spans="1:35" ht="15.75" customHeight="1" x14ac:dyDescent="0.25">
      <c r="A87" s="1"/>
      <c r="B87" s="2"/>
      <c r="C87" s="1"/>
      <c r="D87" s="3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</row>
    <row r="88" spans="1:35" ht="15.75" customHeight="1" x14ac:dyDescent="0.25">
      <c r="A88" s="1"/>
      <c r="B88" s="2"/>
      <c r="C88" s="1"/>
      <c r="D88" s="3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</row>
    <row r="89" spans="1:35" ht="15.75" customHeight="1" x14ac:dyDescent="0.25">
      <c r="A89" s="1"/>
      <c r="B89" s="2"/>
      <c r="C89" s="1"/>
      <c r="D89" s="3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</row>
    <row r="90" spans="1:35" ht="15.75" customHeight="1" x14ac:dyDescent="0.25">
      <c r="A90" s="1"/>
      <c r="B90" s="2"/>
      <c r="C90" s="1"/>
      <c r="D90" s="3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</row>
    <row r="91" spans="1:35" ht="15.75" customHeight="1" x14ac:dyDescent="0.25">
      <c r="A91" s="1"/>
      <c r="B91" s="2"/>
      <c r="C91" s="1"/>
      <c r="D91" s="3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</row>
    <row r="92" spans="1:35" ht="15.75" customHeight="1" x14ac:dyDescent="0.25">
      <c r="A92" s="1"/>
      <c r="B92" s="2"/>
      <c r="C92" s="1"/>
      <c r="D92" s="3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</row>
    <row r="93" spans="1:35" ht="15.75" customHeight="1" x14ac:dyDescent="0.25">
      <c r="A93" s="1"/>
      <c r="B93" s="2"/>
      <c r="C93" s="1"/>
      <c r="D93" s="3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</row>
    <row r="94" spans="1:35" ht="15.75" customHeight="1" x14ac:dyDescent="0.25">
      <c r="A94" s="1"/>
      <c r="B94" s="2"/>
      <c r="C94" s="1"/>
      <c r="D94" s="3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</row>
    <row r="95" spans="1:35" ht="15.75" customHeight="1" x14ac:dyDescent="0.25">
      <c r="A95" s="1"/>
      <c r="B95" s="2"/>
      <c r="C95" s="1"/>
      <c r="D95" s="3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</row>
    <row r="96" spans="1:35" ht="15.75" customHeight="1" x14ac:dyDescent="0.25">
      <c r="A96" s="1"/>
      <c r="B96" s="2"/>
      <c r="C96" s="1"/>
      <c r="D96" s="3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</row>
    <row r="97" spans="1:35" ht="15.75" customHeight="1" x14ac:dyDescent="0.25">
      <c r="A97" s="1"/>
      <c r="B97" s="2"/>
      <c r="C97" s="1"/>
      <c r="D97" s="3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</row>
    <row r="98" spans="1:35" ht="15.75" customHeight="1" x14ac:dyDescent="0.25">
      <c r="A98" s="1"/>
      <c r="B98" s="2"/>
      <c r="C98" s="1"/>
      <c r="D98" s="3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</row>
    <row r="99" spans="1:35" ht="15.75" customHeight="1" x14ac:dyDescent="0.25">
      <c r="A99" s="1"/>
      <c r="B99" s="2"/>
      <c r="C99" s="1"/>
      <c r="D99" s="3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</row>
    <row r="100" spans="1:35" ht="15.75" customHeight="1" x14ac:dyDescent="0.25">
      <c r="A100" s="1"/>
      <c r="B100" s="2"/>
      <c r="C100" s="1"/>
      <c r="D100" s="3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</row>
    <row r="101" spans="1:35" ht="15.75" customHeight="1" x14ac:dyDescent="0.25">
      <c r="A101" s="1"/>
      <c r="B101" s="2"/>
      <c r="C101" s="1"/>
      <c r="D101" s="3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</row>
    <row r="102" spans="1:35" ht="15.75" customHeight="1" x14ac:dyDescent="0.25">
      <c r="A102" s="1"/>
      <c r="B102" s="2"/>
      <c r="C102" s="1"/>
      <c r="D102" s="3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</row>
    <row r="103" spans="1:35" ht="15.75" customHeight="1" x14ac:dyDescent="0.25">
      <c r="A103" s="1"/>
      <c r="B103" s="2"/>
      <c r="C103" s="1"/>
      <c r="D103" s="3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</row>
    <row r="104" spans="1:35" ht="15.75" customHeight="1" x14ac:dyDescent="0.25">
      <c r="A104" s="1"/>
      <c r="B104" s="2"/>
      <c r="C104" s="1"/>
      <c r="D104" s="3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</row>
    <row r="105" spans="1:35" ht="15.75" customHeight="1" x14ac:dyDescent="0.25">
      <c r="A105" s="1"/>
      <c r="B105" s="2"/>
      <c r="C105" s="1"/>
      <c r="D105" s="3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</row>
    <row r="106" spans="1:35" ht="15.75" customHeight="1" x14ac:dyDescent="0.25">
      <c r="A106" s="1"/>
      <c r="B106" s="2"/>
      <c r="C106" s="1"/>
      <c r="D106" s="3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</row>
    <row r="107" spans="1:35" ht="15.75" customHeight="1" x14ac:dyDescent="0.25">
      <c r="A107" s="1"/>
      <c r="B107" s="2"/>
      <c r="C107" s="1"/>
      <c r="D107" s="3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</row>
    <row r="108" spans="1:35" ht="15.75" customHeight="1" x14ac:dyDescent="0.25">
      <c r="A108" s="1"/>
      <c r="B108" s="2"/>
      <c r="C108" s="1"/>
      <c r="D108" s="3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</row>
    <row r="109" spans="1:35" ht="15.75" customHeight="1" x14ac:dyDescent="0.25">
      <c r="A109" s="1"/>
      <c r="B109" s="2"/>
      <c r="C109" s="1"/>
      <c r="D109" s="3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</row>
    <row r="110" spans="1:35" ht="15.75" customHeight="1" x14ac:dyDescent="0.25">
      <c r="A110" s="1"/>
      <c r="B110" s="2"/>
      <c r="C110" s="1"/>
      <c r="D110" s="3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</row>
    <row r="111" spans="1:35" ht="15.75" customHeight="1" x14ac:dyDescent="0.25">
      <c r="A111" s="1"/>
      <c r="B111" s="2"/>
      <c r="C111" s="1"/>
      <c r="D111" s="3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</row>
    <row r="112" spans="1:35" ht="15.75" customHeight="1" x14ac:dyDescent="0.25">
      <c r="A112" s="1"/>
      <c r="B112" s="2"/>
      <c r="C112" s="1"/>
      <c r="D112" s="3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</row>
    <row r="113" spans="1:35" ht="15.75" customHeight="1" x14ac:dyDescent="0.25">
      <c r="A113" s="1"/>
      <c r="B113" s="2"/>
      <c r="C113" s="1"/>
      <c r="D113" s="3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</row>
    <row r="114" spans="1:35" ht="15.75" customHeight="1" x14ac:dyDescent="0.25">
      <c r="A114" s="1"/>
      <c r="B114" s="2"/>
      <c r="C114" s="1"/>
      <c r="D114" s="3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</row>
    <row r="115" spans="1:35" ht="15.75" customHeight="1" x14ac:dyDescent="0.25">
      <c r="A115" s="1"/>
      <c r="B115" s="2"/>
      <c r="C115" s="1"/>
      <c r="D115" s="3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</row>
    <row r="116" spans="1:35" ht="15.75" customHeight="1" x14ac:dyDescent="0.25">
      <c r="A116" s="1"/>
      <c r="B116" s="2"/>
      <c r="C116" s="1"/>
      <c r="D116" s="3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</row>
    <row r="117" spans="1:35" ht="15.75" customHeight="1" x14ac:dyDescent="0.25">
      <c r="A117" s="1"/>
      <c r="B117" s="2"/>
      <c r="C117" s="1"/>
      <c r="D117" s="3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</row>
    <row r="118" spans="1:35" ht="15.75" customHeight="1" x14ac:dyDescent="0.25">
      <c r="A118" s="1"/>
      <c r="B118" s="2"/>
      <c r="C118" s="1"/>
      <c r="D118" s="3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</row>
    <row r="119" spans="1:35" ht="15.75" customHeight="1" x14ac:dyDescent="0.25">
      <c r="A119" s="1"/>
      <c r="B119" s="2"/>
      <c r="C119" s="1"/>
      <c r="D119" s="3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</row>
    <row r="120" spans="1:35" ht="15.75" customHeight="1" x14ac:dyDescent="0.25">
      <c r="A120" s="1"/>
      <c r="B120" s="2"/>
      <c r="C120" s="1"/>
      <c r="D120" s="3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</row>
    <row r="121" spans="1:35" ht="15.75" customHeight="1" x14ac:dyDescent="0.25">
      <c r="A121" s="1"/>
      <c r="B121" s="2"/>
      <c r="C121" s="1"/>
      <c r="D121" s="3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</row>
    <row r="122" spans="1:35" ht="15.75" customHeight="1" x14ac:dyDescent="0.25">
      <c r="A122" s="1"/>
      <c r="B122" s="2"/>
      <c r="C122" s="1"/>
      <c r="D122" s="3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</row>
    <row r="123" spans="1:35" ht="15.75" customHeight="1" x14ac:dyDescent="0.25">
      <c r="A123" s="1"/>
      <c r="B123" s="2"/>
      <c r="C123" s="1"/>
      <c r="D123" s="3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</row>
    <row r="124" spans="1:35" ht="15.75" customHeight="1" x14ac:dyDescent="0.25">
      <c r="A124" s="1"/>
      <c r="B124" s="2"/>
      <c r="C124" s="1"/>
      <c r="D124" s="3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</row>
    <row r="125" spans="1:35" ht="15.75" customHeight="1" x14ac:dyDescent="0.25">
      <c r="A125" s="1"/>
      <c r="B125" s="2"/>
      <c r="C125" s="1"/>
      <c r="D125" s="3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</row>
    <row r="126" spans="1:35" ht="15.75" customHeight="1" x14ac:dyDescent="0.25">
      <c r="A126" s="1"/>
      <c r="B126" s="2"/>
      <c r="C126" s="1"/>
      <c r="D126" s="3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</row>
    <row r="127" spans="1:35" ht="15.75" customHeight="1" x14ac:dyDescent="0.25">
      <c r="A127" s="1"/>
      <c r="B127" s="2"/>
      <c r="C127" s="1"/>
      <c r="D127" s="3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</row>
    <row r="128" spans="1:35" ht="15.75" customHeight="1" x14ac:dyDescent="0.25">
      <c r="A128" s="1"/>
      <c r="B128" s="2"/>
      <c r="C128" s="1"/>
      <c r="D128" s="3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</row>
    <row r="129" spans="1:35" ht="15.75" customHeight="1" x14ac:dyDescent="0.25">
      <c r="A129" s="1"/>
      <c r="B129" s="2"/>
      <c r="C129" s="1"/>
      <c r="D129" s="3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</row>
    <row r="130" spans="1:35" ht="15.75" customHeight="1" x14ac:dyDescent="0.25">
      <c r="A130" s="1"/>
      <c r="B130" s="2"/>
      <c r="C130" s="1"/>
      <c r="D130" s="3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</row>
    <row r="131" spans="1:35" ht="15.75" customHeight="1" x14ac:dyDescent="0.25">
      <c r="A131" s="1"/>
      <c r="B131" s="2"/>
      <c r="C131" s="1"/>
      <c r="D131" s="3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</row>
    <row r="132" spans="1:35" ht="15.75" customHeight="1" x14ac:dyDescent="0.25">
      <c r="A132" s="1"/>
      <c r="B132" s="2"/>
      <c r="C132" s="1"/>
      <c r="D132" s="3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</row>
    <row r="133" spans="1:35" ht="15.75" customHeight="1" x14ac:dyDescent="0.25">
      <c r="A133" s="1"/>
      <c r="B133" s="2"/>
      <c r="C133" s="1"/>
      <c r="D133" s="3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</row>
    <row r="134" spans="1:35" ht="15.75" customHeight="1" x14ac:dyDescent="0.25">
      <c r="A134" s="1"/>
      <c r="B134" s="2"/>
      <c r="C134" s="1"/>
      <c r="D134" s="3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</row>
    <row r="135" spans="1:35" ht="15.75" customHeight="1" x14ac:dyDescent="0.25">
      <c r="A135" s="1"/>
      <c r="B135" s="2"/>
      <c r="C135" s="1"/>
      <c r="D135" s="3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</row>
    <row r="136" spans="1:35" ht="15.75" customHeight="1" x14ac:dyDescent="0.25">
      <c r="A136" s="1"/>
      <c r="B136" s="2"/>
      <c r="C136" s="1"/>
      <c r="D136" s="3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</row>
    <row r="137" spans="1:35" ht="15.75" customHeight="1" x14ac:dyDescent="0.25">
      <c r="A137" s="1"/>
      <c r="B137" s="2"/>
      <c r="C137" s="1"/>
      <c r="D137" s="3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</row>
    <row r="138" spans="1:35" ht="15.75" customHeight="1" x14ac:dyDescent="0.25">
      <c r="A138" s="1"/>
      <c r="B138" s="2"/>
      <c r="C138" s="1"/>
      <c r="D138" s="3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</row>
    <row r="139" spans="1:35" ht="15.75" customHeight="1" x14ac:dyDescent="0.25">
      <c r="A139" s="1"/>
      <c r="B139" s="2"/>
      <c r="C139" s="1"/>
      <c r="D139" s="3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</row>
    <row r="140" spans="1:35" ht="15.75" customHeight="1" x14ac:dyDescent="0.25">
      <c r="A140" s="1"/>
      <c r="B140" s="2"/>
      <c r="C140" s="1"/>
      <c r="D140" s="3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</row>
    <row r="141" spans="1:35" ht="15.75" customHeight="1" x14ac:dyDescent="0.25">
      <c r="A141" s="1"/>
      <c r="B141" s="2"/>
      <c r="C141" s="1"/>
      <c r="D141" s="3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</row>
    <row r="142" spans="1:35" ht="15.75" customHeight="1" x14ac:dyDescent="0.25">
      <c r="A142" s="1"/>
      <c r="B142" s="2"/>
      <c r="C142" s="1"/>
      <c r="D142" s="3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</row>
    <row r="143" spans="1:35" ht="15.75" customHeight="1" x14ac:dyDescent="0.25">
      <c r="A143" s="1"/>
      <c r="B143" s="2"/>
      <c r="C143" s="1"/>
      <c r="D143" s="3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</row>
    <row r="144" spans="1:35" ht="15.75" customHeight="1" x14ac:dyDescent="0.25">
      <c r="A144" s="1"/>
      <c r="B144" s="2"/>
      <c r="C144" s="1"/>
      <c r="D144" s="3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</row>
    <row r="145" spans="1:35" ht="15.75" customHeight="1" x14ac:dyDescent="0.25">
      <c r="A145" s="1"/>
      <c r="B145" s="2"/>
      <c r="C145" s="1"/>
      <c r="D145" s="3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</row>
    <row r="146" spans="1:35" ht="15.75" customHeight="1" x14ac:dyDescent="0.25">
      <c r="A146" s="1"/>
      <c r="B146" s="2"/>
      <c r="C146" s="1"/>
      <c r="D146" s="3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</row>
    <row r="147" spans="1:35" ht="15.75" customHeight="1" x14ac:dyDescent="0.25">
      <c r="A147" s="1"/>
      <c r="B147" s="2"/>
      <c r="C147" s="1"/>
      <c r="D147" s="3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</row>
    <row r="148" spans="1:35" ht="15.75" customHeight="1" x14ac:dyDescent="0.25">
      <c r="A148" s="1"/>
      <c r="B148" s="2"/>
      <c r="C148" s="1"/>
      <c r="D148" s="3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</row>
    <row r="149" spans="1:35" ht="15.75" customHeight="1" x14ac:dyDescent="0.25">
      <c r="A149" s="1"/>
      <c r="B149" s="2"/>
      <c r="C149" s="1"/>
      <c r="D149" s="3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</row>
    <row r="150" spans="1:35" ht="15.75" customHeight="1" x14ac:dyDescent="0.25">
      <c r="A150" s="1"/>
      <c r="B150" s="2"/>
      <c r="C150" s="1"/>
      <c r="D150" s="3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</row>
    <row r="151" spans="1:35" ht="15.75" customHeight="1" x14ac:dyDescent="0.25">
      <c r="A151" s="1"/>
      <c r="B151" s="2"/>
      <c r="C151" s="1"/>
      <c r="D151" s="3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</row>
    <row r="152" spans="1:35" ht="15.75" customHeight="1" x14ac:dyDescent="0.25">
      <c r="A152" s="1"/>
      <c r="B152" s="2"/>
      <c r="C152" s="1"/>
      <c r="D152" s="3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</row>
    <row r="153" spans="1:35" ht="15.75" customHeight="1" x14ac:dyDescent="0.25">
      <c r="A153" s="1"/>
      <c r="B153" s="2"/>
      <c r="C153" s="1"/>
      <c r="D153" s="3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</row>
    <row r="154" spans="1:35" ht="15.75" customHeight="1" x14ac:dyDescent="0.25">
      <c r="A154" s="1"/>
      <c r="B154" s="2"/>
      <c r="C154" s="1"/>
      <c r="D154" s="3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</row>
    <row r="155" spans="1:35" ht="15.75" customHeight="1" x14ac:dyDescent="0.25">
      <c r="A155" s="1"/>
      <c r="B155" s="2"/>
      <c r="C155" s="1"/>
      <c r="D155" s="3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</row>
    <row r="156" spans="1:35" ht="15.75" customHeight="1" x14ac:dyDescent="0.25">
      <c r="A156" s="1"/>
      <c r="B156" s="2"/>
      <c r="C156" s="1"/>
      <c r="D156" s="3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</row>
    <row r="157" spans="1:35" ht="15.75" customHeight="1" x14ac:dyDescent="0.25">
      <c r="A157" s="1"/>
      <c r="B157" s="2"/>
      <c r="C157" s="1"/>
      <c r="D157" s="3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</row>
    <row r="158" spans="1:35" ht="15.75" customHeight="1" x14ac:dyDescent="0.25">
      <c r="A158" s="1"/>
      <c r="B158" s="2"/>
      <c r="C158" s="1"/>
      <c r="D158" s="3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</row>
    <row r="159" spans="1:35" ht="15.75" customHeight="1" x14ac:dyDescent="0.25">
      <c r="A159" s="1"/>
      <c r="B159" s="2"/>
      <c r="C159" s="1"/>
      <c r="D159" s="3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</row>
    <row r="160" spans="1:35" ht="15.75" customHeight="1" x14ac:dyDescent="0.25">
      <c r="A160" s="1"/>
      <c r="B160" s="2"/>
      <c r="C160" s="1"/>
      <c r="D160" s="3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</row>
    <row r="161" spans="1:35" ht="15.75" customHeight="1" x14ac:dyDescent="0.25">
      <c r="A161" s="1"/>
      <c r="B161" s="2"/>
      <c r="C161" s="1"/>
      <c r="D161" s="3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</row>
    <row r="162" spans="1:35" ht="15.75" customHeight="1" x14ac:dyDescent="0.25">
      <c r="A162" s="1"/>
      <c r="B162" s="2"/>
      <c r="C162" s="1"/>
      <c r="D162" s="3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</row>
    <row r="163" spans="1:35" ht="15.75" customHeight="1" x14ac:dyDescent="0.25">
      <c r="A163" s="1"/>
      <c r="B163" s="2"/>
      <c r="C163" s="1"/>
      <c r="D163" s="3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</row>
    <row r="164" spans="1:35" ht="15.75" customHeight="1" x14ac:dyDescent="0.25">
      <c r="A164" s="1"/>
      <c r="B164" s="2"/>
      <c r="C164" s="1"/>
      <c r="D164" s="3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</row>
    <row r="165" spans="1:35" ht="15.75" customHeight="1" x14ac:dyDescent="0.25">
      <c r="A165" s="1"/>
      <c r="B165" s="2"/>
      <c r="C165" s="1"/>
      <c r="D165" s="3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</row>
    <row r="166" spans="1:35" ht="15.75" customHeight="1" x14ac:dyDescent="0.25">
      <c r="A166" s="1"/>
      <c r="B166" s="2"/>
      <c r="C166" s="1"/>
      <c r="D166" s="3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</row>
    <row r="167" spans="1:35" ht="15.75" customHeight="1" x14ac:dyDescent="0.25">
      <c r="A167" s="1"/>
      <c r="B167" s="2"/>
      <c r="C167" s="1"/>
      <c r="D167" s="3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</row>
    <row r="168" spans="1:35" ht="15.75" customHeight="1" x14ac:dyDescent="0.25">
      <c r="A168" s="1"/>
      <c r="B168" s="2"/>
      <c r="C168" s="1"/>
      <c r="D168" s="3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</row>
    <row r="169" spans="1:35" ht="15.75" customHeight="1" x14ac:dyDescent="0.25">
      <c r="A169" s="1"/>
      <c r="B169" s="2"/>
      <c r="C169" s="1"/>
      <c r="D169" s="3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</row>
    <row r="170" spans="1:35" ht="15.75" customHeight="1" x14ac:dyDescent="0.25">
      <c r="A170" s="1"/>
      <c r="B170" s="2"/>
      <c r="C170" s="1"/>
      <c r="D170" s="3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</row>
    <row r="171" spans="1:35" ht="15.75" customHeight="1" x14ac:dyDescent="0.25">
      <c r="A171" s="1"/>
      <c r="B171" s="2"/>
      <c r="C171" s="1"/>
      <c r="D171" s="3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</row>
    <row r="172" spans="1:35" ht="15.75" customHeight="1" x14ac:dyDescent="0.25">
      <c r="A172" s="1"/>
      <c r="B172" s="2"/>
      <c r="C172" s="1"/>
      <c r="D172" s="3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</row>
    <row r="173" spans="1:35" ht="15.75" customHeight="1" x14ac:dyDescent="0.25">
      <c r="A173" s="1"/>
      <c r="B173" s="2"/>
      <c r="C173" s="1"/>
      <c r="D173" s="3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</row>
    <row r="174" spans="1:35" ht="15.75" customHeight="1" x14ac:dyDescent="0.25">
      <c r="A174" s="1"/>
      <c r="B174" s="2"/>
      <c r="C174" s="1"/>
      <c r="D174" s="3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</row>
    <row r="175" spans="1:35" ht="15.75" customHeight="1" x14ac:dyDescent="0.25">
      <c r="A175" s="1"/>
      <c r="B175" s="2"/>
      <c r="C175" s="1"/>
      <c r="D175" s="3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</row>
    <row r="176" spans="1:35" ht="15.75" customHeight="1" x14ac:dyDescent="0.25">
      <c r="A176" s="1"/>
      <c r="B176" s="2"/>
      <c r="C176" s="1"/>
      <c r="D176" s="3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</row>
    <row r="177" spans="1:35" ht="15.75" customHeight="1" x14ac:dyDescent="0.25">
      <c r="A177" s="1"/>
      <c r="B177" s="2"/>
      <c r="C177" s="1"/>
      <c r="D177" s="3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</row>
    <row r="178" spans="1:35" ht="15.75" customHeight="1" x14ac:dyDescent="0.25">
      <c r="A178" s="1"/>
      <c r="B178" s="2"/>
      <c r="C178" s="1"/>
      <c r="D178" s="3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</row>
    <row r="179" spans="1:35" ht="15.75" customHeight="1" x14ac:dyDescent="0.25">
      <c r="A179" s="1"/>
      <c r="B179" s="2"/>
      <c r="C179" s="1"/>
      <c r="D179" s="3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</row>
    <row r="180" spans="1:35" ht="15.75" customHeight="1" x14ac:dyDescent="0.25">
      <c r="A180" s="1"/>
      <c r="B180" s="2"/>
      <c r="C180" s="1"/>
      <c r="D180" s="3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</row>
    <row r="181" spans="1:35" ht="15.75" customHeight="1" x14ac:dyDescent="0.25">
      <c r="A181" s="1"/>
      <c r="B181" s="2"/>
      <c r="C181" s="1"/>
      <c r="D181" s="3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</row>
    <row r="182" spans="1:35" ht="15.75" customHeight="1" x14ac:dyDescent="0.25">
      <c r="A182" s="1"/>
      <c r="B182" s="2"/>
      <c r="C182" s="1"/>
      <c r="D182" s="3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</row>
    <row r="183" spans="1:35" ht="15.75" customHeight="1" x14ac:dyDescent="0.25">
      <c r="A183" s="1"/>
      <c r="B183" s="2"/>
      <c r="C183" s="1"/>
      <c r="D183" s="3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</row>
    <row r="184" spans="1:35" ht="15.75" customHeight="1" x14ac:dyDescent="0.25">
      <c r="A184" s="1"/>
      <c r="B184" s="2"/>
      <c r="C184" s="1"/>
      <c r="D184" s="3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</row>
    <row r="185" spans="1:35" ht="15.75" customHeight="1" x14ac:dyDescent="0.25">
      <c r="A185" s="1"/>
      <c r="B185" s="2"/>
      <c r="C185" s="1"/>
      <c r="D185" s="3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</row>
    <row r="186" spans="1:35" ht="15.75" customHeight="1" x14ac:dyDescent="0.25">
      <c r="A186" s="1"/>
      <c r="B186" s="2"/>
      <c r="C186" s="1"/>
      <c r="D186" s="3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</row>
    <row r="187" spans="1:35" ht="15.75" customHeight="1" x14ac:dyDescent="0.25">
      <c r="A187" s="1"/>
      <c r="B187" s="2"/>
      <c r="C187" s="1"/>
      <c r="D187" s="3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</row>
    <row r="188" spans="1:35" ht="15.75" customHeight="1" x14ac:dyDescent="0.25">
      <c r="A188" s="1"/>
      <c r="B188" s="2"/>
      <c r="C188" s="1"/>
      <c r="D188" s="3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</row>
    <row r="189" spans="1:35" ht="15.75" customHeight="1" x14ac:dyDescent="0.25">
      <c r="A189" s="1"/>
      <c r="B189" s="2"/>
      <c r="C189" s="1"/>
      <c r="D189" s="3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</row>
    <row r="190" spans="1:35" ht="15.75" customHeight="1" x14ac:dyDescent="0.25">
      <c r="A190" s="1"/>
      <c r="B190" s="2"/>
      <c r="C190" s="1"/>
      <c r="D190" s="3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</row>
    <row r="191" spans="1:35" ht="15.75" customHeight="1" x14ac:dyDescent="0.25">
      <c r="A191" s="1"/>
      <c r="B191" s="2"/>
      <c r="C191" s="1"/>
      <c r="D191" s="3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</row>
    <row r="192" spans="1:35" ht="15.75" customHeight="1" x14ac:dyDescent="0.25">
      <c r="A192" s="1"/>
      <c r="B192" s="2"/>
      <c r="C192" s="1"/>
      <c r="D192" s="3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</row>
    <row r="193" spans="1:35" ht="15.75" customHeight="1" x14ac:dyDescent="0.25">
      <c r="A193" s="1"/>
      <c r="B193" s="2"/>
      <c r="C193" s="1"/>
      <c r="D193" s="3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</row>
    <row r="194" spans="1:35" ht="15.75" customHeight="1" x14ac:dyDescent="0.25">
      <c r="A194" s="1"/>
      <c r="B194" s="2"/>
      <c r="C194" s="1"/>
      <c r="D194" s="3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</row>
    <row r="195" spans="1:35" ht="15.75" customHeight="1" x14ac:dyDescent="0.25">
      <c r="A195" s="1"/>
      <c r="B195" s="2"/>
      <c r="C195" s="1"/>
      <c r="D195" s="3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</row>
    <row r="196" spans="1:35" ht="15.75" customHeight="1" x14ac:dyDescent="0.25">
      <c r="A196" s="1"/>
      <c r="B196" s="2"/>
      <c r="C196" s="1"/>
      <c r="D196" s="3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</row>
    <row r="197" spans="1:35" ht="15.75" customHeight="1" x14ac:dyDescent="0.25">
      <c r="A197" s="1"/>
      <c r="B197" s="2"/>
      <c r="C197" s="1"/>
      <c r="D197" s="3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</row>
    <row r="198" spans="1:35" ht="15.75" customHeight="1" x14ac:dyDescent="0.25">
      <c r="A198" s="1"/>
      <c r="B198" s="2"/>
      <c r="C198" s="1"/>
      <c r="D198" s="3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</row>
    <row r="199" spans="1:35" ht="15.75" customHeight="1" x14ac:dyDescent="0.25">
      <c r="A199" s="1"/>
      <c r="B199" s="2"/>
      <c r="C199" s="1"/>
      <c r="D199" s="3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</row>
    <row r="200" spans="1:35" ht="15.75" customHeight="1" x14ac:dyDescent="0.25">
      <c r="A200" s="1"/>
      <c r="B200" s="2"/>
      <c r="C200" s="1"/>
      <c r="D200" s="3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</row>
    <row r="201" spans="1:35" ht="15.75" customHeight="1" x14ac:dyDescent="0.25">
      <c r="A201" s="1"/>
      <c r="B201" s="2"/>
      <c r="C201" s="1"/>
      <c r="D201" s="3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</row>
    <row r="202" spans="1:35" ht="15.75" customHeight="1" x14ac:dyDescent="0.25">
      <c r="A202" s="1"/>
      <c r="B202" s="2"/>
      <c r="C202" s="1"/>
      <c r="D202" s="3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</row>
    <row r="203" spans="1:35" ht="15.75" customHeight="1" x14ac:dyDescent="0.25">
      <c r="A203" s="1"/>
      <c r="B203" s="2"/>
      <c r="C203" s="1"/>
      <c r="D203" s="3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</row>
    <row r="204" spans="1:35" ht="15.75" customHeight="1" x14ac:dyDescent="0.25">
      <c r="A204" s="1"/>
      <c r="B204" s="2"/>
      <c r="C204" s="1"/>
      <c r="D204" s="3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</row>
    <row r="205" spans="1:35" ht="15.75" customHeight="1" x14ac:dyDescent="0.25">
      <c r="A205" s="1"/>
      <c r="B205" s="2"/>
      <c r="C205" s="1"/>
      <c r="D205" s="3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</row>
    <row r="206" spans="1:35" ht="15.75" customHeight="1" x14ac:dyDescent="0.25">
      <c r="A206" s="1"/>
      <c r="B206" s="2"/>
      <c r="C206" s="1"/>
      <c r="D206" s="3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</row>
    <row r="207" spans="1:35" ht="15.75" customHeight="1" x14ac:dyDescent="0.25">
      <c r="A207" s="1"/>
      <c r="B207" s="2"/>
      <c r="C207" s="1"/>
      <c r="D207" s="3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</row>
    <row r="208" spans="1:35" ht="15.75" customHeight="1" x14ac:dyDescent="0.25">
      <c r="A208" s="1"/>
      <c r="B208" s="2"/>
      <c r="C208" s="1"/>
      <c r="D208" s="3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</row>
    <row r="209" spans="1:35" ht="15.75" customHeight="1" x14ac:dyDescent="0.25">
      <c r="A209" s="1"/>
      <c r="B209" s="2"/>
      <c r="C209" s="1"/>
      <c r="D209" s="3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</row>
    <row r="210" spans="1:35" ht="15.75" customHeight="1" x14ac:dyDescent="0.25">
      <c r="A210" s="1"/>
      <c r="B210" s="2"/>
      <c r="C210" s="1"/>
      <c r="D210" s="3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</row>
    <row r="211" spans="1:35" ht="15.75" customHeight="1" x14ac:dyDescent="0.25">
      <c r="A211" s="1"/>
      <c r="B211" s="2"/>
      <c r="C211" s="1"/>
      <c r="D211" s="3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</row>
    <row r="212" spans="1:35" ht="15.75" customHeight="1" x14ac:dyDescent="0.25">
      <c r="A212" s="1"/>
      <c r="B212" s="2"/>
      <c r="C212" s="1"/>
      <c r="D212" s="3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</row>
    <row r="213" spans="1:35" ht="15.75" customHeight="1" x14ac:dyDescent="0.25">
      <c r="A213" s="1"/>
      <c r="B213" s="2"/>
      <c r="C213" s="1"/>
      <c r="D213" s="3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</row>
    <row r="214" spans="1:35" ht="15.75" customHeight="1" x14ac:dyDescent="0.25">
      <c r="A214" s="1"/>
      <c r="B214" s="2"/>
      <c r="C214" s="1"/>
      <c r="D214" s="3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</row>
    <row r="215" spans="1:35" ht="15.75" customHeight="1" x14ac:dyDescent="0.25">
      <c r="A215" s="1"/>
      <c r="B215" s="2"/>
      <c r="C215" s="1"/>
      <c r="D215" s="3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</row>
    <row r="216" spans="1:35" ht="15.75" customHeight="1" x14ac:dyDescent="0.25">
      <c r="A216" s="1"/>
      <c r="B216" s="2"/>
      <c r="C216" s="1"/>
      <c r="D216" s="3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</row>
    <row r="217" spans="1:35" ht="15.75" customHeight="1" x14ac:dyDescent="0.25">
      <c r="A217" s="1"/>
      <c r="B217" s="2"/>
      <c r="C217" s="1"/>
      <c r="D217" s="3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</row>
    <row r="218" spans="1:35" ht="15.75" customHeight="1" x14ac:dyDescent="0.25">
      <c r="A218" s="1"/>
      <c r="B218" s="2"/>
      <c r="C218" s="1"/>
      <c r="D218" s="3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</row>
    <row r="219" spans="1:35" ht="15.75" customHeight="1" x14ac:dyDescent="0.25">
      <c r="A219" s="1"/>
      <c r="B219" s="2"/>
      <c r="C219" s="1"/>
      <c r="D219" s="3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</row>
    <row r="220" spans="1:35" ht="15.75" customHeight="1" x14ac:dyDescent="0.25">
      <c r="A220" s="1"/>
      <c r="B220" s="2"/>
      <c r="C220" s="1"/>
      <c r="D220" s="3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</row>
    <row r="221" spans="1:35" ht="15.75" customHeight="1" x14ac:dyDescent="0.25">
      <c r="A221" s="1"/>
      <c r="B221" s="2"/>
      <c r="C221" s="1"/>
      <c r="D221" s="3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</row>
    <row r="222" spans="1:35" ht="15.75" customHeight="1" x14ac:dyDescent="0.25">
      <c r="A222" s="1"/>
      <c r="B222" s="2"/>
      <c r="C222" s="1"/>
      <c r="D222" s="3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</row>
    <row r="223" spans="1:35" ht="15.75" customHeight="1" x14ac:dyDescent="0.25">
      <c r="A223" s="1"/>
      <c r="B223" s="2"/>
      <c r="C223" s="1"/>
      <c r="D223" s="3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</row>
    <row r="224" spans="1:35" ht="15.75" customHeight="1" x14ac:dyDescent="0.25">
      <c r="A224" s="1"/>
      <c r="B224" s="2"/>
      <c r="C224" s="1"/>
      <c r="D224" s="3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</row>
    <row r="225" spans="1:35" ht="15.75" customHeight="1" x14ac:dyDescent="0.25">
      <c r="A225" s="1"/>
      <c r="B225" s="2"/>
      <c r="C225" s="1"/>
      <c r="D225" s="3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</row>
    <row r="226" spans="1:35" ht="15.75" customHeight="1" x14ac:dyDescent="0.25">
      <c r="A226" s="1"/>
      <c r="B226" s="2"/>
      <c r="C226" s="1"/>
      <c r="D226" s="3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</row>
    <row r="227" spans="1:35" ht="15.75" customHeight="1" x14ac:dyDescent="0.25">
      <c r="A227" s="1"/>
      <c r="B227" s="2"/>
      <c r="C227" s="1"/>
      <c r="D227" s="3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</row>
    <row r="228" spans="1:35" ht="15.75" customHeight="1" x14ac:dyDescent="0.25">
      <c r="A228" s="1"/>
      <c r="B228" s="2"/>
      <c r="C228" s="1"/>
      <c r="D228" s="3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</row>
    <row r="229" spans="1:35" ht="15.75" customHeight="1" x14ac:dyDescent="0.25">
      <c r="A229" s="1"/>
      <c r="B229" s="2"/>
      <c r="C229" s="1"/>
      <c r="D229" s="3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</row>
    <row r="230" spans="1:35" ht="15.75" customHeight="1" x14ac:dyDescent="0.25">
      <c r="A230" s="1"/>
      <c r="B230" s="2"/>
      <c r="C230" s="1"/>
      <c r="D230" s="3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</row>
    <row r="231" spans="1:35" ht="15.75" customHeight="1" x14ac:dyDescent="0.25">
      <c r="A231" s="1"/>
      <c r="B231" s="2"/>
      <c r="C231" s="1"/>
      <c r="D231" s="3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</row>
    <row r="232" spans="1:35" ht="15.75" customHeight="1" x14ac:dyDescent="0.25">
      <c r="A232" s="1"/>
      <c r="B232" s="2"/>
      <c r="C232" s="1"/>
      <c r="D232" s="3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</row>
    <row r="233" spans="1:35" ht="15.75" customHeight="1" x14ac:dyDescent="0.25">
      <c r="A233" s="1"/>
      <c r="B233" s="2"/>
      <c r="C233" s="1"/>
      <c r="D233" s="3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</row>
    <row r="234" spans="1:35" ht="15.75" customHeight="1" x14ac:dyDescent="0.25">
      <c r="A234" s="1"/>
      <c r="B234" s="2"/>
      <c r="C234" s="1"/>
      <c r="D234" s="3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</row>
    <row r="235" spans="1:35" ht="15.75" customHeight="1" x14ac:dyDescent="0.25">
      <c r="A235" s="1"/>
      <c r="B235" s="2"/>
      <c r="C235" s="1"/>
      <c r="D235" s="3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</row>
    <row r="236" spans="1:35" ht="15.75" customHeight="1" x14ac:dyDescent="0.25">
      <c r="A236" s="1"/>
      <c r="B236" s="2"/>
      <c r="C236" s="1"/>
      <c r="D236" s="3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</row>
    <row r="237" spans="1:35" ht="15.75" customHeight="1" x14ac:dyDescent="0.25">
      <c r="A237" s="1"/>
      <c r="B237" s="2"/>
      <c r="C237" s="1"/>
      <c r="D237" s="3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</row>
    <row r="238" spans="1:35" ht="15.75" customHeight="1" x14ac:dyDescent="0.25">
      <c r="A238" s="1"/>
      <c r="B238" s="2"/>
      <c r="C238" s="1"/>
      <c r="D238" s="3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</row>
    <row r="239" spans="1:35" ht="15.75" customHeight="1" x14ac:dyDescent="0.25">
      <c r="A239" s="1"/>
      <c r="B239" s="2"/>
      <c r="C239" s="1"/>
      <c r="D239" s="3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</row>
    <row r="240" spans="1:35" ht="15.75" customHeight="1" x14ac:dyDescent="0.25">
      <c r="A240" s="1"/>
      <c r="B240" s="2"/>
      <c r="C240" s="1"/>
      <c r="D240" s="3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</row>
    <row r="241" spans="1:35" ht="15.75" customHeight="1" x14ac:dyDescent="0.25">
      <c r="A241" s="1"/>
      <c r="B241" s="2"/>
      <c r="C241" s="1"/>
      <c r="D241" s="3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</row>
    <row r="242" spans="1:35" ht="15.75" customHeight="1" x14ac:dyDescent="0.25">
      <c r="A242" s="1"/>
      <c r="B242" s="2"/>
      <c r="C242" s="1"/>
      <c r="D242" s="3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</row>
    <row r="243" spans="1:35" ht="15.75" customHeight="1" x14ac:dyDescent="0.25">
      <c r="A243" s="1"/>
      <c r="B243" s="2"/>
      <c r="C243" s="1"/>
      <c r="D243" s="3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</row>
    <row r="244" spans="1:35" ht="15.75" customHeight="1" x14ac:dyDescent="0.25">
      <c r="A244" s="1"/>
      <c r="B244" s="2"/>
      <c r="C244" s="1"/>
      <c r="D244" s="3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</row>
    <row r="245" spans="1:35" ht="15.75" customHeight="1" x14ac:dyDescent="0.25">
      <c r="A245" s="1"/>
      <c r="B245" s="2"/>
      <c r="C245" s="1"/>
      <c r="D245" s="3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</row>
    <row r="246" spans="1:35" ht="15.75" customHeight="1" x14ac:dyDescent="0.25">
      <c r="A246" s="1"/>
      <c r="B246" s="2"/>
      <c r="C246" s="1"/>
      <c r="D246" s="3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</row>
    <row r="247" spans="1:35" ht="15.75" customHeight="1" x14ac:dyDescent="0.25">
      <c r="A247" s="1"/>
      <c r="B247" s="2"/>
      <c r="C247" s="1"/>
      <c r="D247" s="3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</row>
    <row r="248" spans="1:35" ht="15.75" customHeight="1" x14ac:dyDescent="0.25">
      <c r="A248" s="1"/>
      <c r="B248" s="2"/>
      <c r="C248" s="1"/>
      <c r="D248" s="3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</row>
    <row r="249" spans="1:35" ht="15.75" customHeight="1" x14ac:dyDescent="0.25">
      <c r="A249" s="1"/>
      <c r="B249" s="2"/>
      <c r="C249" s="1"/>
      <c r="D249" s="3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</row>
    <row r="250" spans="1:35" ht="15.75" customHeight="1" x14ac:dyDescent="0.25">
      <c r="A250" s="1"/>
      <c r="B250" s="2"/>
      <c r="C250" s="1"/>
      <c r="D250" s="3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</row>
    <row r="251" spans="1:35" ht="15.75" customHeight="1" x14ac:dyDescent="0.25">
      <c r="A251" s="1"/>
      <c r="B251" s="2"/>
      <c r="C251" s="1"/>
      <c r="D251" s="3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</row>
    <row r="252" spans="1:35" ht="15.75" customHeight="1" x14ac:dyDescent="0.25">
      <c r="A252" s="1"/>
      <c r="B252" s="2"/>
      <c r="C252" s="1"/>
      <c r="D252" s="3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</row>
    <row r="253" spans="1:35" ht="15.75" customHeight="1" x14ac:dyDescent="0.25">
      <c r="A253" s="1"/>
      <c r="B253" s="2"/>
      <c r="C253" s="1"/>
      <c r="D253" s="3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</row>
    <row r="254" spans="1:35" ht="15.75" customHeight="1" x14ac:dyDescent="0.25">
      <c r="A254" s="1"/>
      <c r="B254" s="2"/>
      <c r="C254" s="1"/>
      <c r="D254" s="3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</row>
    <row r="255" spans="1:35" ht="15.75" customHeight="1" x14ac:dyDescent="0.25">
      <c r="A255" s="1"/>
      <c r="B255" s="2"/>
      <c r="C255" s="1"/>
      <c r="D255" s="3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</row>
    <row r="256" spans="1:35" ht="15.75" customHeight="1" x14ac:dyDescent="0.25">
      <c r="A256" s="1"/>
      <c r="B256" s="2"/>
      <c r="C256" s="1"/>
      <c r="D256" s="3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</row>
    <row r="257" spans="1:35" ht="15.75" customHeight="1" x14ac:dyDescent="0.25">
      <c r="A257" s="1"/>
      <c r="B257" s="2"/>
      <c r="C257" s="1"/>
      <c r="D257" s="3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</row>
    <row r="258" spans="1:35" ht="15.75" customHeight="1" x14ac:dyDescent="0.25">
      <c r="A258" s="1"/>
      <c r="B258" s="2"/>
      <c r="C258" s="1"/>
      <c r="D258" s="3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</row>
    <row r="259" spans="1:35" ht="15.75" customHeight="1" x14ac:dyDescent="0.25">
      <c r="A259" s="1"/>
      <c r="B259" s="2"/>
      <c r="C259" s="1"/>
      <c r="D259" s="3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</row>
    <row r="260" spans="1:35" ht="15.75" customHeight="1" x14ac:dyDescent="0.25">
      <c r="A260" s="1"/>
      <c r="B260" s="2"/>
      <c r="C260" s="1"/>
      <c r="D260" s="3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</row>
    <row r="261" spans="1:35" ht="15.75" customHeight="1" x14ac:dyDescent="0.25">
      <c r="A261" s="1"/>
      <c r="B261" s="2"/>
      <c r="C261" s="1"/>
      <c r="D261" s="3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</row>
    <row r="262" spans="1:35" ht="15.75" customHeight="1" x14ac:dyDescent="0.25">
      <c r="A262" s="1"/>
      <c r="B262" s="2"/>
      <c r="C262" s="1"/>
      <c r="D262" s="3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</row>
    <row r="263" spans="1:35" ht="15.75" customHeight="1" x14ac:dyDescent="0.25">
      <c r="A263" s="1"/>
      <c r="B263" s="2"/>
      <c r="C263" s="1"/>
      <c r="D263" s="3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</row>
    <row r="264" spans="1:35" ht="15.75" customHeight="1" x14ac:dyDescent="0.25">
      <c r="A264" s="1"/>
      <c r="B264" s="2"/>
      <c r="C264" s="1"/>
      <c r="D264" s="3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</row>
    <row r="265" spans="1:35" ht="15.75" customHeight="1" x14ac:dyDescent="0.25">
      <c r="A265" s="1"/>
      <c r="B265" s="2"/>
      <c r="C265" s="1"/>
      <c r="D265" s="3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</row>
    <row r="266" spans="1:35" ht="15.75" customHeight="1" x14ac:dyDescent="0.25">
      <c r="A266" s="1"/>
      <c r="B266" s="2"/>
      <c r="C266" s="1"/>
      <c r="D266" s="3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</row>
    <row r="267" spans="1:35" ht="15.75" customHeight="1" x14ac:dyDescent="0.25"/>
    <row r="268" spans="1:35" ht="15.75" customHeight="1" x14ac:dyDescent="0.25"/>
    <row r="269" spans="1:35" ht="15.75" customHeight="1" x14ac:dyDescent="0.25"/>
    <row r="270" spans="1:35" ht="15.75" customHeight="1" x14ac:dyDescent="0.25"/>
    <row r="271" spans="1:35" ht="15.75" customHeight="1" x14ac:dyDescent="0.25"/>
    <row r="272" spans="1:35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7">
    <mergeCell ref="B2:H2"/>
    <mergeCell ref="B51:C51"/>
    <mergeCell ref="B4:B5"/>
    <mergeCell ref="C4:C5"/>
    <mergeCell ref="D4:P4"/>
    <mergeCell ref="B10:C10"/>
    <mergeCell ref="B11:C11"/>
  </mergeCells>
  <pageMargins left="0.7" right="0.7" top="0.75" bottom="0.75" header="0" footer="0"/>
  <pageSetup orientation="landscape"/>
  <ignoredErrors>
    <ignoredError sqref="G7" formula="1"/>
    <ignoredError sqref="B44 B40 B34 B25" numberStoredAsText="1"/>
  </ignoredErrors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Бизнес-план 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2019-10-23T13:43:40Z</dcterms:created>
  <dcterms:modified xsi:type="dcterms:W3CDTF">2020-03-03T16:06:43Z</dcterms:modified>
</cp:coreProperties>
</file>